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3770" windowHeight="10920" activeTab="0"/>
  </bookViews>
  <sheets>
    <sheet name="Wedding Budget" sheetId="1" r:id="rId1"/>
    <sheet name="Honeymoon" sheetId="2" r:id="rId2"/>
  </sheets>
  <definedNames>
    <definedName name="_xlnm.Print_Area" localSheetId="0">'Wedding Budget'!$A$1:$I$106</definedName>
  </definedNames>
  <calcPr fullCalcOnLoad="1"/>
</workbook>
</file>

<file path=xl/comments1.xml><?xml version="1.0" encoding="utf-8"?>
<comments xmlns="http://schemas.openxmlformats.org/spreadsheetml/2006/main">
  <authors>
    <author>Misty Clark</author>
    <author>Misty</author>
  </authors>
  <commentList>
    <comment ref="G8" authorId="0">
      <text>
        <r>
          <rPr>
            <b/>
            <sz val="8"/>
            <rFont val="Tahoma"/>
            <family val="0"/>
          </rPr>
          <t>Misty Clark:</t>
        </r>
        <r>
          <rPr>
            <sz val="8"/>
            <rFont val="Tahoma"/>
            <family val="0"/>
          </rPr>
          <t xml:space="preserve">
Budgeting $1000
Maybe $200-300</t>
        </r>
      </text>
    </comment>
    <comment ref="G20" authorId="0">
      <text>
        <r>
          <rPr>
            <b/>
            <sz val="8"/>
            <rFont val="Tahoma"/>
            <family val="0"/>
          </rPr>
          <t>Misty Clark:</t>
        </r>
        <r>
          <rPr>
            <sz val="8"/>
            <rFont val="Tahoma"/>
            <family val="0"/>
          </rPr>
          <t xml:space="preserve">
Budget $500</t>
        </r>
      </text>
    </comment>
    <comment ref="G51" authorId="0">
      <text>
        <r>
          <rPr>
            <b/>
            <sz val="8"/>
            <rFont val="Tahoma"/>
            <family val="0"/>
          </rPr>
          <t>Misty Clark:</t>
        </r>
        <r>
          <rPr>
            <sz val="8"/>
            <rFont val="Tahoma"/>
            <family val="0"/>
          </rPr>
          <t xml:space="preserve">
Budget: $200.00</t>
        </r>
      </text>
    </comment>
    <comment ref="G3" authorId="0">
      <text>
        <r>
          <rPr>
            <b/>
            <sz val="8"/>
            <rFont val="Tahoma"/>
            <family val="0"/>
          </rPr>
          <t>Misty Clark:</t>
        </r>
        <r>
          <rPr>
            <sz val="8"/>
            <rFont val="Tahoma"/>
            <family val="0"/>
          </rPr>
          <t xml:space="preserve">
Budget: $500-$600</t>
        </r>
      </text>
    </comment>
    <comment ref="G19" authorId="0">
      <text>
        <r>
          <rPr>
            <b/>
            <sz val="8"/>
            <rFont val="Tahoma"/>
            <family val="0"/>
          </rPr>
          <t>Misty Clark:</t>
        </r>
        <r>
          <rPr>
            <sz val="8"/>
            <rFont val="Tahoma"/>
            <family val="0"/>
          </rPr>
          <t xml:space="preserve">
Budget: $200</t>
        </r>
      </text>
    </comment>
    <comment ref="G22" authorId="0">
      <text>
        <r>
          <rPr>
            <b/>
            <sz val="8"/>
            <rFont val="Tahoma"/>
            <family val="0"/>
          </rPr>
          <t>Misty Clark:</t>
        </r>
        <r>
          <rPr>
            <sz val="8"/>
            <rFont val="Tahoma"/>
            <family val="0"/>
          </rPr>
          <t xml:space="preserve">
Budget: $300-$400</t>
        </r>
      </text>
    </comment>
    <comment ref="G5" authorId="0">
      <text>
        <r>
          <rPr>
            <b/>
            <sz val="8"/>
            <rFont val="Tahoma"/>
            <family val="0"/>
          </rPr>
          <t>Misty Clark:</t>
        </r>
        <r>
          <rPr>
            <sz val="8"/>
            <rFont val="Tahoma"/>
            <family val="0"/>
          </rPr>
          <t xml:space="preserve">
Linda = $250
1 two-tier cake
sheet cakes for 150 guests</t>
        </r>
      </text>
    </comment>
    <comment ref="C39" authorId="1">
      <text>
        <r>
          <rPr>
            <b/>
            <sz val="8"/>
            <rFont val="Tahoma"/>
            <family val="2"/>
          </rPr>
          <t>Misty:</t>
        </r>
        <r>
          <rPr>
            <sz val="8"/>
            <rFont val="Tahoma"/>
            <family val="2"/>
          </rPr>
          <t xml:space="preserve">
100 RSVP's, 2 Keychains, 2 Banners, Letterhead, 2 Car Door Magnets, Rehearsal Dinner Invites</t>
        </r>
      </text>
    </comment>
    <comment ref="F67" authorId="0">
      <text>
        <r>
          <rPr>
            <b/>
            <sz val="8"/>
            <rFont val="Tahoma"/>
            <family val="0"/>
          </rPr>
          <t>Misty Clark:</t>
        </r>
        <r>
          <rPr>
            <sz val="8"/>
            <rFont val="Tahoma"/>
            <family val="0"/>
          </rPr>
          <t xml:space="preserve">
Nikki bought</t>
        </r>
      </text>
    </comment>
  </commentList>
</comments>
</file>

<file path=xl/sharedStrings.xml><?xml version="1.0" encoding="utf-8"?>
<sst xmlns="http://schemas.openxmlformats.org/spreadsheetml/2006/main" count="335" uniqueCount="166">
  <si>
    <t>ADDRESS</t>
  </si>
  <si>
    <t>PHONE</t>
  </si>
  <si>
    <t>BALANCE</t>
  </si>
  <si>
    <t>Major Vendors</t>
  </si>
  <si>
    <t>●</t>
  </si>
  <si>
    <t>Total</t>
  </si>
  <si>
    <t>Bride &amp; Groom's Look &amp; Accessories</t>
  </si>
  <si>
    <t>Paper Products &amp; Supplies</t>
  </si>
  <si>
    <t>Ceremony</t>
  </si>
  <si>
    <t>Reception</t>
  </si>
  <si>
    <t>Favors</t>
  </si>
  <si>
    <t>Wedding Party Gifts</t>
  </si>
  <si>
    <t>ITEM Description</t>
  </si>
  <si>
    <t>Parents' Cost</t>
  </si>
  <si>
    <t>Our Cost</t>
  </si>
  <si>
    <t>Sunrise Baptist Church</t>
  </si>
  <si>
    <t>Rehearsal/Rehearsal Dinner</t>
  </si>
  <si>
    <t>Photography</t>
  </si>
  <si>
    <t>Caterer</t>
  </si>
  <si>
    <t>Pastor/Officant</t>
  </si>
  <si>
    <t>Floral &amp; Return Address Stamp</t>
  </si>
  <si>
    <t>Hobby Lobby</t>
  </si>
  <si>
    <t>Wal-Mart</t>
  </si>
  <si>
    <t>Napkins for Reception</t>
  </si>
  <si>
    <t>Paid</t>
  </si>
  <si>
    <t>COD Wholesale</t>
  </si>
  <si>
    <t>Hobby Lobby, Michael's, AC Mooore</t>
  </si>
  <si>
    <t>Embossing Powders/Ink</t>
  </si>
  <si>
    <t>Staples</t>
  </si>
  <si>
    <t>Dollar Tree</t>
  </si>
  <si>
    <t>Erin (from theknot)</t>
  </si>
  <si>
    <t>Sweet&lt;3 Table Centerpiece</t>
  </si>
  <si>
    <t>Bride's Dress</t>
  </si>
  <si>
    <t>Bride's Shoes</t>
  </si>
  <si>
    <t>22 Fake Hydrangeas (square vase)</t>
  </si>
  <si>
    <t>Michaels</t>
  </si>
  <si>
    <t>11-3" Floating Candles</t>
  </si>
  <si>
    <t>11-2" Floating Candles</t>
  </si>
  <si>
    <t>Cards &amp; Pockets</t>
  </si>
  <si>
    <t>Nashville Wraps</t>
  </si>
  <si>
    <t>Curly Willow for Tall CP's</t>
  </si>
  <si>
    <t>Bags for Candy Buffet</t>
  </si>
  <si>
    <t xml:space="preserve">Bride's Hair </t>
  </si>
  <si>
    <t>Bride's Jewelry</t>
  </si>
  <si>
    <t>Bride's Veil</t>
  </si>
  <si>
    <t>Bride's Other Accessories</t>
  </si>
  <si>
    <t>Bride's Wedding Ring</t>
  </si>
  <si>
    <t>Groom's Wedding Ring</t>
  </si>
  <si>
    <t>Groom's Attire</t>
  </si>
  <si>
    <t>GRAND TOTALS</t>
  </si>
  <si>
    <t>Josh Craven</t>
  </si>
  <si>
    <t>Cake Topper &amp; Rhinestones</t>
  </si>
  <si>
    <t>Premier Pearl Necklace</t>
  </si>
  <si>
    <t>Babb's</t>
  </si>
  <si>
    <t xml:space="preserve">QuickCandles </t>
  </si>
  <si>
    <t>E-Bay Seller: loongchai47</t>
  </si>
  <si>
    <t>150 Gatefold Invites &amp; 150 Envelopes</t>
  </si>
  <si>
    <t>craftyeddy@gmail.com</t>
  </si>
  <si>
    <t>www.cardsandpockets.com</t>
  </si>
  <si>
    <t>www.quickcandles.com</t>
  </si>
  <si>
    <t>www.pearlsplace.com</t>
  </si>
  <si>
    <t>www.staples.com</t>
  </si>
  <si>
    <t>www.codwholesale.com</t>
  </si>
  <si>
    <t>www.ebay.com</t>
  </si>
  <si>
    <t>www.hobbylobby.com</t>
  </si>
  <si>
    <t>www.nashvillewraps.com</t>
  </si>
  <si>
    <t>www.wal-mart.com</t>
  </si>
  <si>
    <t>www.dollartreedirect.com</t>
  </si>
  <si>
    <t>www.michaels.com</t>
  </si>
  <si>
    <t>http://www.mycraftcoupons.com/</t>
  </si>
  <si>
    <t>www.threadart.com</t>
  </si>
  <si>
    <t>Vendor</t>
  </si>
  <si>
    <t>Notecards for "Will You…"</t>
  </si>
  <si>
    <t>Flowers &amp; Wreaths to hang on doors</t>
  </si>
  <si>
    <t xml:space="preserve">CAKE  </t>
  </si>
  <si>
    <t>Letters, fabric &amp; glue for wreaths</t>
  </si>
  <si>
    <t>Ties for GM</t>
  </si>
  <si>
    <t>Hobby Lobby/Carolina Pottery</t>
  </si>
  <si>
    <t>BM's bouquets</t>
  </si>
  <si>
    <t>www.walmart.com</t>
  </si>
  <si>
    <t>http://babbs-jewelry.com/</t>
  </si>
  <si>
    <t>Big Lots (maw-maw's discount on some)</t>
  </si>
  <si>
    <t>Candy For Candy Buffet</t>
  </si>
  <si>
    <t>Pearl's Place (credit)</t>
  </si>
  <si>
    <t>Wrapping Paper for envelope liners</t>
  </si>
  <si>
    <t>Vellum Paper for Memory Candles</t>
  </si>
  <si>
    <t>Unity Candle's</t>
  </si>
  <si>
    <t>Tissue Paper for Pew Pomanders</t>
  </si>
  <si>
    <t>4" Styrophom Balls for Pomanders</t>
  </si>
  <si>
    <t>Vistaprint</t>
  </si>
  <si>
    <t>www.vistaprint.com</t>
  </si>
  <si>
    <t>Paper Products</t>
  </si>
  <si>
    <t>Ceremony/Reception Site</t>
  </si>
  <si>
    <t>Ivory Ribbon for Belly bands</t>
  </si>
  <si>
    <t>Ivory Ribbon for Wreaths</t>
  </si>
  <si>
    <t>Fishing Line for Tulle Poofs</t>
  </si>
  <si>
    <t>www.usps.com</t>
  </si>
  <si>
    <t>Stamps for Invites &amp; RSVP's</t>
  </si>
  <si>
    <t>Postage</t>
  </si>
  <si>
    <t>Paper for all Wedding Stationary</t>
  </si>
  <si>
    <t>Pink &amp; Blue Ribbon</t>
  </si>
  <si>
    <t>Half.com</t>
  </si>
  <si>
    <t>www.half.com</t>
  </si>
  <si>
    <t>Sheet Music for Ceremony</t>
  </si>
  <si>
    <t>Preacher Jobie Borders</t>
  </si>
  <si>
    <t>In Memory Of Vases</t>
  </si>
  <si>
    <t>Supplies for RB Pillow</t>
  </si>
  <si>
    <t>www.jcpenny.com</t>
  </si>
  <si>
    <t>36 Vases for Centerpieces</t>
  </si>
  <si>
    <t>Boutinier Supplies</t>
  </si>
  <si>
    <t>Vases/Bowls for Candy Buffet</t>
  </si>
  <si>
    <t>Unity Candle Holder</t>
  </si>
  <si>
    <t>Beads for Serving Set décor</t>
  </si>
  <si>
    <t>17 Vases for Centerpieces &amp; Candles</t>
  </si>
  <si>
    <t>Paintbrushes &amp; Paint (Toasting flutes)</t>
  </si>
  <si>
    <t>Shutterfly</t>
  </si>
  <si>
    <t>Photo Guestbook</t>
  </si>
  <si>
    <t>www.shutterfly.com</t>
  </si>
  <si>
    <t>JcPenny</t>
  </si>
  <si>
    <t>Linda Bolick</t>
  </si>
  <si>
    <t>Knottie</t>
  </si>
  <si>
    <t>Program Paper (Cover Stock -I vory)</t>
  </si>
  <si>
    <t>Guestbook</t>
  </si>
  <si>
    <t>Tulle for Poofs</t>
  </si>
  <si>
    <t>Tablecloths &amp; Tulle for Aisle</t>
  </si>
  <si>
    <t>Labels by the Sheet</t>
  </si>
  <si>
    <t>Labels for Centerpieces</t>
  </si>
  <si>
    <t>www.labelsbythesheet.com</t>
  </si>
  <si>
    <t>BM Gifts</t>
  </si>
  <si>
    <t>Knottie (flower, garter, blue dye)</t>
  </si>
  <si>
    <t>12x12 paper for Guestbook</t>
  </si>
  <si>
    <t>Riviera Tan</t>
  </si>
  <si>
    <t>Tanning Package</t>
  </si>
  <si>
    <t>Kristy Owens</t>
  </si>
  <si>
    <t>Belk</t>
  </si>
  <si>
    <t>Best Man Shirt</t>
  </si>
  <si>
    <t>www.belk.com</t>
  </si>
  <si>
    <t>Flowers for Bridal Portraits</t>
  </si>
  <si>
    <t>Sam's Club</t>
  </si>
  <si>
    <t>Plates, Cups, Misc</t>
  </si>
  <si>
    <t>Caldwell County Register of Deeds</t>
  </si>
  <si>
    <t>Marriage License</t>
  </si>
  <si>
    <t>Yadkin Valley Grocery</t>
  </si>
  <si>
    <t>Rolls</t>
  </si>
  <si>
    <t>Chicken &amp; Pork</t>
  </si>
  <si>
    <t>Certified Marriage Certificate</t>
  </si>
  <si>
    <t>D. Kirby Photography</t>
  </si>
  <si>
    <t>Bridal Portratis</t>
  </si>
  <si>
    <t>8x10 Bridal Portrait for Cardbox</t>
  </si>
  <si>
    <t>Fairvalue</t>
  </si>
  <si>
    <t>Roses for Bridal Bouquet</t>
  </si>
  <si>
    <t>Lowe's Foods</t>
  </si>
  <si>
    <t>Food for Reception</t>
  </si>
  <si>
    <t>Ingles</t>
  </si>
  <si>
    <t>First Nails/Da-Vi Nails</t>
  </si>
  <si>
    <t>CVS</t>
  </si>
  <si>
    <t>Pictures for Cardbox</t>
  </si>
  <si>
    <t>Honeymoon</t>
  </si>
  <si>
    <t>Timbers Log Motel</t>
  </si>
  <si>
    <t>River Place Inn</t>
  </si>
  <si>
    <t>Great Outdoor Rental</t>
  </si>
  <si>
    <t>Wedding Night Hotel</t>
  </si>
  <si>
    <t>Sunday Nuight Hotel</t>
  </si>
  <si>
    <t>Cabin Rental</t>
  </si>
  <si>
    <t>Getting Mani/Pedi &amp; Touch-up</t>
  </si>
  <si>
    <t>String Lights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</si>
</sst>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3"/>
      <color indexed="12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sz val="13"/>
      <color indexed="9"/>
      <name val="Times New Roman"/>
      <family val="1"/>
    </font>
    <font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3"/>
      <color indexed="4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u val="single"/>
      <sz val="12.5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168" fontId="2" fillId="24" borderId="10" xfId="0" applyNumberFormat="1" applyFont="1" applyFill="1" applyBorder="1" applyAlignment="1">
      <alignment horizontal="center"/>
    </xf>
    <xf numFmtId="0" fontId="4" fillId="24" borderId="10" xfId="53" applyFont="1" applyFill="1" applyBorder="1" applyAlignment="1" applyProtection="1">
      <alignment horizontal="center"/>
      <protection/>
    </xf>
    <xf numFmtId="168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8" fontId="11" fillId="20" borderId="10" xfId="0" applyNumberFormat="1" applyFont="1" applyFill="1" applyBorder="1" applyAlignment="1">
      <alignment horizontal="center"/>
    </xf>
    <xf numFmtId="8" fontId="3" fillId="7" borderId="10" xfId="0" applyNumberFormat="1" applyFont="1" applyFill="1" applyBorder="1" applyAlignment="1">
      <alignment horizontal="center"/>
    </xf>
    <xf numFmtId="0" fontId="12" fillId="25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0" fillId="25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2" fillId="24" borderId="10" xfId="53" applyFont="1" applyFill="1" applyBorder="1" applyAlignment="1" applyProtection="1">
      <alignment horizontal="center"/>
      <protection/>
    </xf>
    <xf numFmtId="0" fontId="32" fillId="0" borderId="0" xfId="53" applyFont="1" applyAlignment="1" applyProtection="1">
      <alignment horizontal="center"/>
      <protection/>
    </xf>
    <xf numFmtId="0" fontId="32" fillId="24" borderId="10" xfId="53" applyFont="1" applyFill="1" applyBorder="1" applyAlignment="1">
      <alignment horizontal="center"/>
    </xf>
    <xf numFmtId="0" fontId="32" fillId="0" borderId="10" xfId="53" applyFont="1" applyBorder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0" borderId="11" xfId="53" applyFont="1" applyBorder="1" applyAlignment="1" applyProtection="1">
      <alignment horizontal="center"/>
      <protection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1" fillId="20" borderId="13" xfId="0" applyFont="1" applyFill="1" applyBorder="1" applyAlignment="1">
      <alignment horizontal="center"/>
    </xf>
    <xf numFmtId="0" fontId="11" fillId="20" borderId="11" xfId="0" applyFont="1" applyFill="1" applyBorder="1" applyAlignment="1">
      <alignment horizontal="center"/>
    </xf>
    <xf numFmtId="0" fontId="11" fillId="20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32" fillId="24" borderId="14" xfId="53" applyFont="1" applyFill="1" applyBorder="1" applyAlignment="1" applyProtection="1">
      <alignment horizontal="center" vertical="center"/>
      <protection/>
    </xf>
    <xf numFmtId="0" fontId="32" fillId="24" borderId="16" xfId="53" applyFont="1" applyFill="1" applyBorder="1" applyAlignment="1" applyProtection="1">
      <alignment horizontal="center" vertical="center"/>
      <protection/>
    </xf>
    <xf numFmtId="0" fontId="32" fillId="24" borderId="15" xfId="53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>
      <alignment horizontal="center"/>
    </xf>
    <xf numFmtId="0" fontId="12" fillId="25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 val="0"/>
        <i val="0"/>
      </font>
      <fill>
        <patternFill patternType="gray125">
          <fgColor indexed="56"/>
          <bgColor indexed="48"/>
        </patternFill>
      </fill>
    </dxf>
    <dxf>
      <font>
        <b/>
        <i val="0"/>
      </font>
      <fill>
        <patternFill patternType="gray0625">
          <fgColor indexed="8"/>
          <bgColor indexed="52"/>
        </patternFill>
      </fill>
    </dxf>
    <dxf>
      <font>
        <b/>
        <i val="0"/>
      </font>
      <fill>
        <patternFill patternType="gray125">
          <fgColor indexed="56"/>
          <bgColor indexed="54"/>
        </patternFill>
      </fill>
    </dxf>
    <dxf>
      <fill>
        <patternFill patternType="gray125">
          <fgColor indexed="56"/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aftyeddy@gmail.com" TargetMode="External" /><Relationship Id="rId2" Type="http://schemas.openxmlformats.org/officeDocument/2006/relationships/hyperlink" Target="http://www.cardsandpockets.com/" TargetMode="External" /><Relationship Id="rId3" Type="http://schemas.openxmlformats.org/officeDocument/2006/relationships/hyperlink" Target="http://www.quickcandles.com/" TargetMode="External" /><Relationship Id="rId4" Type="http://schemas.openxmlformats.org/officeDocument/2006/relationships/hyperlink" Target="http://www.pearlsplace.com/" TargetMode="External" /><Relationship Id="rId5" Type="http://schemas.openxmlformats.org/officeDocument/2006/relationships/hyperlink" Target="http://www.staples.com/" TargetMode="External" /><Relationship Id="rId6" Type="http://schemas.openxmlformats.org/officeDocument/2006/relationships/hyperlink" Target="http://www.codwholesale.com/" TargetMode="External" /><Relationship Id="rId7" Type="http://schemas.openxmlformats.org/officeDocument/2006/relationships/hyperlink" Target="http://www.ebay.com/" TargetMode="External" /><Relationship Id="rId8" Type="http://schemas.openxmlformats.org/officeDocument/2006/relationships/hyperlink" Target="http://www.hobbylobby.com/" TargetMode="External" /><Relationship Id="rId9" Type="http://schemas.openxmlformats.org/officeDocument/2006/relationships/hyperlink" Target="http://www.nashvillewraps.com/" TargetMode="External" /><Relationship Id="rId10" Type="http://schemas.openxmlformats.org/officeDocument/2006/relationships/hyperlink" Target="http://www.hobbylobby.com/" TargetMode="External" /><Relationship Id="rId11" Type="http://schemas.openxmlformats.org/officeDocument/2006/relationships/hyperlink" Target="http://www.hobbylobby.com/" TargetMode="External" /><Relationship Id="rId12" Type="http://schemas.openxmlformats.org/officeDocument/2006/relationships/hyperlink" Target="http://www.wal-mart.com/" TargetMode="External" /><Relationship Id="rId13" Type="http://schemas.openxmlformats.org/officeDocument/2006/relationships/hyperlink" Target="http://www.dollartreedirect.com/" TargetMode="External" /><Relationship Id="rId14" Type="http://schemas.openxmlformats.org/officeDocument/2006/relationships/hyperlink" Target="http://www.mycraftcoupons.com/" TargetMode="External" /><Relationship Id="rId15" Type="http://schemas.openxmlformats.org/officeDocument/2006/relationships/hyperlink" Target="http://www.mycraftcoupons.com/" TargetMode="External" /><Relationship Id="rId16" Type="http://schemas.openxmlformats.org/officeDocument/2006/relationships/hyperlink" Target="http://www.threadart.com/" TargetMode="External" /><Relationship Id="rId17" Type="http://schemas.openxmlformats.org/officeDocument/2006/relationships/hyperlink" Target="http://www.hobbylobby.com/" TargetMode="External" /><Relationship Id="rId18" Type="http://schemas.openxmlformats.org/officeDocument/2006/relationships/hyperlink" Target="http://www.jcpenny.com/" TargetMode="External" /><Relationship Id="rId19" Type="http://schemas.openxmlformats.org/officeDocument/2006/relationships/hyperlink" Target="http://www.hobbylobby.com/" TargetMode="External" /><Relationship Id="rId20" Type="http://schemas.openxmlformats.org/officeDocument/2006/relationships/hyperlink" Target="http://www.walmart.com/" TargetMode="External" /><Relationship Id="rId21" Type="http://schemas.openxmlformats.org/officeDocument/2006/relationships/hyperlink" Target="http://www.michaels.com/" TargetMode="External" /><Relationship Id="rId22" Type="http://schemas.openxmlformats.org/officeDocument/2006/relationships/hyperlink" Target="http://www.hobbylobby.com/" TargetMode="External" /><Relationship Id="rId23" Type="http://schemas.openxmlformats.org/officeDocument/2006/relationships/hyperlink" Target="http://www.vistaprint.com/" TargetMode="External" /><Relationship Id="rId24" Type="http://schemas.openxmlformats.org/officeDocument/2006/relationships/hyperlink" Target="http://www.codwholesale.com/" TargetMode="External" /><Relationship Id="rId25" Type="http://schemas.openxmlformats.org/officeDocument/2006/relationships/hyperlink" Target="http://www.codwholesale.com/" TargetMode="External" /><Relationship Id="rId26" Type="http://schemas.openxmlformats.org/officeDocument/2006/relationships/hyperlink" Target="http://www.codwholesale.com/" TargetMode="External" /><Relationship Id="rId27" Type="http://schemas.openxmlformats.org/officeDocument/2006/relationships/hyperlink" Target="http://www.walmart.com/" TargetMode="External" /><Relationship Id="rId28" Type="http://schemas.openxmlformats.org/officeDocument/2006/relationships/hyperlink" Target="http://www.usps.com/" TargetMode="External" /><Relationship Id="rId29" Type="http://schemas.openxmlformats.org/officeDocument/2006/relationships/hyperlink" Target="http://www.half.com/" TargetMode="External" /><Relationship Id="rId30" Type="http://schemas.openxmlformats.org/officeDocument/2006/relationships/hyperlink" Target="http://www.half.com/" TargetMode="External" /><Relationship Id="rId31" Type="http://schemas.openxmlformats.org/officeDocument/2006/relationships/hyperlink" Target="http://www.hobbylobby.com/" TargetMode="External" /><Relationship Id="rId32" Type="http://schemas.openxmlformats.org/officeDocument/2006/relationships/hyperlink" Target="http://www.hobbylobby.com/" TargetMode="External" /><Relationship Id="rId33" Type="http://schemas.openxmlformats.org/officeDocument/2006/relationships/hyperlink" Target="http://www.hobbylobby.com/" TargetMode="External" /><Relationship Id="rId34" Type="http://schemas.openxmlformats.org/officeDocument/2006/relationships/hyperlink" Target="http://www.walmart.com/" TargetMode="External" /><Relationship Id="rId35" Type="http://schemas.openxmlformats.org/officeDocument/2006/relationships/hyperlink" Target="http://www.shutterfly.com/" TargetMode="External" /><Relationship Id="rId36" Type="http://schemas.openxmlformats.org/officeDocument/2006/relationships/hyperlink" Target="http://www.jcpenny.com/" TargetMode="External" /><Relationship Id="rId37" Type="http://schemas.openxmlformats.org/officeDocument/2006/relationships/hyperlink" Target="http://www.jcpenny.com/" TargetMode="External" /><Relationship Id="rId38" Type="http://schemas.openxmlformats.org/officeDocument/2006/relationships/hyperlink" Target="http://www.staples.com/" TargetMode="External" /><Relationship Id="rId39" Type="http://schemas.openxmlformats.org/officeDocument/2006/relationships/hyperlink" Target="http://www.codwholesale.com/" TargetMode="External" /><Relationship Id="rId40" Type="http://schemas.openxmlformats.org/officeDocument/2006/relationships/hyperlink" Target="http://www.labelsbythesheet.com/" TargetMode="External" /><Relationship Id="rId41" Type="http://schemas.openxmlformats.org/officeDocument/2006/relationships/hyperlink" Target="http://www.hobbylobby.com/" TargetMode="External" /><Relationship Id="rId42" Type="http://schemas.openxmlformats.org/officeDocument/2006/relationships/hyperlink" Target="http://www.hobbylobby.com/" TargetMode="External" /><Relationship Id="rId43" Type="http://schemas.openxmlformats.org/officeDocument/2006/relationships/hyperlink" Target="http://www.jcpenny.com/" TargetMode="External" /><Relationship Id="rId44" Type="http://schemas.openxmlformats.org/officeDocument/2006/relationships/hyperlink" Target="http://www.hobbylobby.com/" TargetMode="External" /><Relationship Id="rId45" Type="http://schemas.openxmlformats.org/officeDocument/2006/relationships/comments" Target="../comments1.xml" /><Relationship Id="rId46" Type="http://schemas.openxmlformats.org/officeDocument/2006/relationships/vmlDrawing" Target="../drawings/vmlDrawing1.vml" /><Relationship Id="rId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cpenny.com/" TargetMode="External" /><Relationship Id="rId2" Type="http://schemas.openxmlformats.org/officeDocument/2006/relationships/hyperlink" Target="http://www.hobbylobby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>
      <pane ySplit="585" topLeftCell="BM1" activePane="bottomLeft" state="split"/>
      <selection pane="topLeft" activeCell="F1" sqref="F1:F16384"/>
      <selection pane="bottomLeft" activeCell="A1" sqref="A1:B1"/>
    </sheetView>
  </sheetViews>
  <sheetFormatPr defaultColWidth="9.140625" defaultRowHeight="12.75"/>
  <cols>
    <col min="1" max="1" width="3.28125" style="2" customWidth="1"/>
    <col min="2" max="2" width="42.00390625" style="2" bestFit="1" customWidth="1"/>
    <col min="3" max="3" width="39.7109375" style="2" bestFit="1" customWidth="1"/>
    <col min="4" max="4" width="34.57421875" style="24" hidden="1" customWidth="1"/>
    <col min="5" max="5" width="11.140625" style="2" hidden="1" customWidth="1"/>
    <col min="6" max="6" width="15.8515625" style="2" customWidth="1"/>
    <col min="7" max="7" width="12.421875" style="2" bestFit="1" customWidth="1"/>
    <col min="8" max="8" width="12.57421875" style="2" bestFit="1" customWidth="1"/>
    <col min="9" max="9" width="13.28125" style="2" bestFit="1" customWidth="1"/>
    <col min="10" max="10" width="9.140625" style="2" customWidth="1"/>
    <col min="11" max="16384" width="9.140625" style="1" customWidth="1"/>
  </cols>
  <sheetData>
    <row r="1" spans="1:9" s="14" customFormat="1" ht="16.5">
      <c r="A1" s="41" t="s">
        <v>71</v>
      </c>
      <c r="B1" s="42"/>
      <c r="C1" s="13" t="s">
        <v>12</v>
      </c>
      <c r="D1" s="18" t="s">
        <v>0</v>
      </c>
      <c r="E1" s="13" t="s">
        <v>1</v>
      </c>
      <c r="F1" s="13" t="s">
        <v>13</v>
      </c>
      <c r="G1" s="13" t="s">
        <v>14</v>
      </c>
      <c r="H1" s="13" t="s">
        <v>24</v>
      </c>
      <c r="I1" s="13" t="s">
        <v>2</v>
      </c>
    </row>
    <row r="2" spans="1:10" s="10" customFormat="1" ht="16.5">
      <c r="A2" s="29" t="s">
        <v>3</v>
      </c>
      <c r="B2" s="30"/>
      <c r="C2" s="30"/>
      <c r="D2" s="30"/>
      <c r="E2" s="30"/>
      <c r="F2" s="30"/>
      <c r="G2" s="30"/>
      <c r="H2" s="30"/>
      <c r="I2" s="31"/>
      <c r="J2" s="9"/>
    </row>
    <row r="3" spans="1:9" ht="16.5">
      <c r="A3" s="3" t="s">
        <v>4</v>
      </c>
      <c r="B3" s="7" t="s">
        <v>144</v>
      </c>
      <c r="C3" s="7" t="s">
        <v>18</v>
      </c>
      <c r="D3" s="19"/>
      <c r="E3" s="3"/>
      <c r="F3" s="4">
        <f>25+160+42+260+100</f>
        <v>587</v>
      </c>
      <c r="G3" s="6"/>
      <c r="H3" s="4">
        <v>587</v>
      </c>
      <c r="I3" s="4">
        <f aca="true" t="shared" si="0" ref="I3:I9">SUM(F3:G3)-H3</f>
        <v>0</v>
      </c>
    </row>
    <row r="4" spans="1:9" ht="16.5">
      <c r="A4" s="3" t="s">
        <v>4</v>
      </c>
      <c r="B4" s="7" t="s">
        <v>142</v>
      </c>
      <c r="C4" s="7" t="s">
        <v>143</v>
      </c>
      <c r="D4" s="19"/>
      <c r="E4" s="3"/>
      <c r="F4" s="4">
        <v>126</v>
      </c>
      <c r="G4" s="6"/>
      <c r="H4" s="4">
        <v>126</v>
      </c>
      <c r="I4" s="4">
        <f>SUM(F4:G4)-H4</f>
        <v>0</v>
      </c>
    </row>
    <row r="5" spans="1:9" ht="16.5">
      <c r="A5" s="3" t="s">
        <v>4</v>
      </c>
      <c r="B5" s="7" t="s">
        <v>119</v>
      </c>
      <c r="C5" s="7" t="s">
        <v>74</v>
      </c>
      <c r="D5" s="19"/>
      <c r="E5" s="3"/>
      <c r="F5" s="4">
        <v>250</v>
      </c>
      <c r="G5" s="6"/>
      <c r="H5" s="4">
        <v>250</v>
      </c>
      <c r="I5" s="4">
        <f t="shared" si="0"/>
        <v>0</v>
      </c>
    </row>
    <row r="6" spans="1:9" ht="16.5">
      <c r="A6" s="35" t="s">
        <v>4</v>
      </c>
      <c r="B6" s="35" t="s">
        <v>15</v>
      </c>
      <c r="C6" s="2" t="s">
        <v>16</v>
      </c>
      <c r="D6" s="19"/>
      <c r="E6" s="3"/>
      <c r="F6" s="4"/>
      <c r="G6" s="6">
        <v>50</v>
      </c>
      <c r="H6" s="4">
        <v>50</v>
      </c>
      <c r="I6" s="4">
        <f t="shared" si="0"/>
        <v>0</v>
      </c>
    </row>
    <row r="7" spans="1:9" ht="16.5">
      <c r="A7" s="36"/>
      <c r="B7" s="36"/>
      <c r="C7" s="3" t="s">
        <v>92</v>
      </c>
      <c r="D7" s="19"/>
      <c r="E7" s="3"/>
      <c r="F7" s="4"/>
      <c r="G7" s="6">
        <v>50</v>
      </c>
      <c r="H7" s="4">
        <v>50</v>
      </c>
      <c r="I7" s="4">
        <f t="shared" si="0"/>
        <v>0</v>
      </c>
    </row>
    <row r="8" spans="1:9" ht="16.5">
      <c r="A8" s="3" t="s">
        <v>4</v>
      </c>
      <c r="B8" s="3" t="s">
        <v>50</v>
      </c>
      <c r="C8" s="3" t="s">
        <v>17</v>
      </c>
      <c r="D8" s="19"/>
      <c r="E8" s="3"/>
      <c r="F8" s="4"/>
      <c r="G8" s="6">
        <v>200</v>
      </c>
      <c r="H8" s="4">
        <v>200</v>
      </c>
      <c r="I8" s="4">
        <f t="shared" si="0"/>
        <v>0</v>
      </c>
    </row>
    <row r="9" spans="1:9" ht="16.5">
      <c r="A9" s="3" t="s">
        <v>4</v>
      </c>
      <c r="B9" s="3" t="s">
        <v>104</v>
      </c>
      <c r="C9" s="3" t="s">
        <v>19</v>
      </c>
      <c r="D9" s="19"/>
      <c r="E9" s="3"/>
      <c r="F9" s="4"/>
      <c r="G9" s="6"/>
      <c r="H9" s="4"/>
      <c r="I9" s="4">
        <f t="shared" si="0"/>
        <v>0</v>
      </c>
    </row>
    <row r="10" spans="1:9" ht="16.5">
      <c r="A10" s="3" t="s">
        <v>4</v>
      </c>
      <c r="B10" s="3" t="s">
        <v>140</v>
      </c>
      <c r="C10" s="3" t="s">
        <v>141</v>
      </c>
      <c r="D10" s="19"/>
      <c r="E10" s="3"/>
      <c r="F10" s="4"/>
      <c r="G10" s="6">
        <v>60</v>
      </c>
      <c r="H10" s="4">
        <v>60</v>
      </c>
      <c r="I10" s="4">
        <f>SUM(F10:G10)-H10</f>
        <v>0</v>
      </c>
    </row>
    <row r="11" spans="1:9" ht="16.5">
      <c r="A11" s="3" t="s">
        <v>4</v>
      </c>
      <c r="B11" s="3" t="s">
        <v>140</v>
      </c>
      <c r="C11" s="3" t="s">
        <v>145</v>
      </c>
      <c r="D11" s="19"/>
      <c r="E11" s="3"/>
      <c r="F11" s="4"/>
      <c r="G11" s="6">
        <v>10</v>
      </c>
      <c r="H11" s="4">
        <v>10</v>
      </c>
      <c r="I11" s="4">
        <f>SUM(F11:G11)-H11</f>
        <v>0</v>
      </c>
    </row>
    <row r="12" spans="1:10" s="17" customFormat="1" ht="16.5">
      <c r="A12" s="32" t="s">
        <v>5</v>
      </c>
      <c r="B12" s="33"/>
      <c r="C12" s="33"/>
      <c r="D12" s="33"/>
      <c r="E12" s="34"/>
      <c r="F12" s="11">
        <f>SUM(F3:F11)</f>
        <v>963</v>
      </c>
      <c r="G12" s="11">
        <f>SUM(G3:G11)</f>
        <v>370</v>
      </c>
      <c r="H12" s="11">
        <f>SUM(H3:H11)</f>
        <v>1333</v>
      </c>
      <c r="I12" s="11">
        <f>SUM(I3:I9)</f>
        <v>0</v>
      </c>
      <c r="J12" s="16"/>
    </row>
    <row r="13" spans="1:10" s="10" customFormat="1" ht="16.5">
      <c r="A13" s="29" t="s">
        <v>6</v>
      </c>
      <c r="B13" s="30"/>
      <c r="C13" s="30"/>
      <c r="D13" s="30"/>
      <c r="E13" s="30"/>
      <c r="F13" s="30"/>
      <c r="G13" s="30"/>
      <c r="H13" s="30"/>
      <c r="I13" s="31"/>
      <c r="J13" s="9"/>
    </row>
    <row r="14" spans="1:9" ht="16.5">
      <c r="A14" s="3" t="s">
        <v>4</v>
      </c>
      <c r="B14" s="7" t="s">
        <v>118</v>
      </c>
      <c r="C14" s="7" t="s">
        <v>33</v>
      </c>
      <c r="D14" s="20" t="s">
        <v>107</v>
      </c>
      <c r="E14" s="3"/>
      <c r="F14" s="4"/>
      <c r="G14" s="4">
        <v>12.87</v>
      </c>
      <c r="H14" s="4">
        <v>12.87</v>
      </c>
      <c r="I14" s="4">
        <f aca="true" t="shared" si="1" ref="I14:I20">SUM(F14:G14)-H14</f>
        <v>0</v>
      </c>
    </row>
    <row r="15" spans="1:9" ht="16.5">
      <c r="A15" s="3" t="s">
        <v>4</v>
      </c>
      <c r="B15" s="7" t="s">
        <v>120</v>
      </c>
      <c r="C15" s="7" t="s">
        <v>44</v>
      </c>
      <c r="D15" s="19"/>
      <c r="E15" s="3"/>
      <c r="F15" s="4"/>
      <c r="G15" s="4">
        <v>21.75</v>
      </c>
      <c r="H15" s="4">
        <v>21.75</v>
      </c>
      <c r="I15" s="4">
        <f t="shared" si="1"/>
        <v>0</v>
      </c>
    </row>
    <row r="16" spans="1:9" ht="16.5">
      <c r="A16" s="3" t="s">
        <v>4</v>
      </c>
      <c r="B16" s="7" t="s">
        <v>129</v>
      </c>
      <c r="C16" s="7" t="s">
        <v>45</v>
      </c>
      <c r="D16" s="19"/>
      <c r="E16" s="3"/>
      <c r="F16" s="4"/>
      <c r="G16" s="4">
        <f>11.75+2+1.67</f>
        <v>15.42</v>
      </c>
      <c r="H16" s="4">
        <v>15.42</v>
      </c>
      <c r="I16" s="4">
        <f t="shared" si="1"/>
        <v>0</v>
      </c>
    </row>
    <row r="17" spans="1:9" ht="16.5">
      <c r="A17" s="15" t="s">
        <v>4</v>
      </c>
      <c r="B17" s="7" t="s">
        <v>133</v>
      </c>
      <c r="C17" s="7" t="s">
        <v>42</v>
      </c>
      <c r="D17" s="19"/>
      <c r="E17" s="3"/>
      <c r="F17" s="4"/>
      <c r="G17" s="4">
        <v>50</v>
      </c>
      <c r="H17" s="4">
        <v>50</v>
      </c>
      <c r="I17" s="4">
        <f t="shared" si="1"/>
        <v>0</v>
      </c>
    </row>
    <row r="18" spans="1:9" ht="16.5">
      <c r="A18" s="15" t="s">
        <v>4</v>
      </c>
      <c r="B18" s="7" t="s">
        <v>118</v>
      </c>
      <c r="C18" s="7" t="s">
        <v>48</v>
      </c>
      <c r="D18" s="20" t="s">
        <v>107</v>
      </c>
      <c r="E18" s="3"/>
      <c r="F18" s="4"/>
      <c r="G18" s="4">
        <v>51</v>
      </c>
      <c r="H18" s="4">
        <v>51</v>
      </c>
      <c r="I18" s="4">
        <f t="shared" si="1"/>
        <v>0</v>
      </c>
    </row>
    <row r="19" spans="1:9" ht="16.5">
      <c r="A19" s="3" t="s">
        <v>4</v>
      </c>
      <c r="B19" s="7" t="s">
        <v>53</v>
      </c>
      <c r="C19" s="7" t="s">
        <v>47</v>
      </c>
      <c r="D19" s="20" t="s">
        <v>80</v>
      </c>
      <c r="E19" s="3"/>
      <c r="F19" s="4"/>
      <c r="G19" s="4">
        <v>320</v>
      </c>
      <c r="H19" s="4">
        <v>320</v>
      </c>
      <c r="I19" s="4">
        <f t="shared" si="1"/>
        <v>0</v>
      </c>
    </row>
    <row r="20" spans="1:9" ht="16.5">
      <c r="A20" s="3" t="s">
        <v>4</v>
      </c>
      <c r="B20" s="7" t="s">
        <v>83</v>
      </c>
      <c r="C20" s="3" t="s">
        <v>32</v>
      </c>
      <c r="D20" s="20" t="s">
        <v>60</v>
      </c>
      <c r="E20" s="3"/>
      <c r="F20" s="4"/>
      <c r="G20" s="4">
        <v>556</v>
      </c>
      <c r="H20" s="4">
        <v>556</v>
      </c>
      <c r="I20" s="4">
        <f t="shared" si="1"/>
        <v>0</v>
      </c>
    </row>
    <row r="21" spans="1:9" ht="16.5">
      <c r="A21" s="3" t="s">
        <v>4</v>
      </c>
      <c r="B21" s="7" t="s">
        <v>52</v>
      </c>
      <c r="C21" s="3" t="s">
        <v>43</v>
      </c>
      <c r="D21" s="19"/>
      <c r="E21" s="3"/>
      <c r="F21" s="4"/>
      <c r="G21" s="4">
        <v>0</v>
      </c>
      <c r="H21" s="4">
        <v>0</v>
      </c>
      <c r="I21" s="4">
        <f aca="true" t="shared" si="2" ref="I21:I90">SUM(F21:G21)-H21</f>
        <v>0</v>
      </c>
    </row>
    <row r="22" spans="1:9" ht="16.5">
      <c r="A22" s="3" t="s">
        <v>4</v>
      </c>
      <c r="B22" s="8" t="s">
        <v>53</v>
      </c>
      <c r="C22" s="3" t="s">
        <v>46</v>
      </c>
      <c r="D22" s="20" t="s">
        <v>80</v>
      </c>
      <c r="E22" s="3"/>
      <c r="F22" s="4"/>
      <c r="G22" s="4">
        <v>549.53</v>
      </c>
      <c r="H22" s="4">
        <v>549.53</v>
      </c>
      <c r="I22" s="4">
        <f t="shared" si="2"/>
        <v>0</v>
      </c>
    </row>
    <row r="23" spans="1:9" ht="16.5">
      <c r="A23" s="3" t="s">
        <v>4</v>
      </c>
      <c r="B23" s="3" t="s">
        <v>131</v>
      </c>
      <c r="C23" s="3" t="s">
        <v>132</v>
      </c>
      <c r="D23" s="19"/>
      <c r="E23" s="3"/>
      <c r="F23" s="4"/>
      <c r="G23" s="4">
        <v>39</v>
      </c>
      <c r="H23" s="4">
        <v>39</v>
      </c>
      <c r="I23" s="4">
        <f t="shared" si="2"/>
        <v>0</v>
      </c>
    </row>
    <row r="24" spans="1:9" ht="16.5">
      <c r="A24" s="3" t="s">
        <v>4</v>
      </c>
      <c r="B24" s="3" t="s">
        <v>22</v>
      </c>
      <c r="C24" s="3" t="s">
        <v>137</v>
      </c>
      <c r="D24" s="19"/>
      <c r="E24" s="3"/>
      <c r="F24" s="4"/>
      <c r="G24" s="4">
        <v>16.16</v>
      </c>
      <c r="H24" s="4">
        <v>16.16</v>
      </c>
      <c r="I24" s="4">
        <f t="shared" si="2"/>
        <v>0</v>
      </c>
    </row>
    <row r="25" spans="1:9" ht="16.5">
      <c r="A25" s="3" t="s">
        <v>4</v>
      </c>
      <c r="B25" s="3" t="s">
        <v>149</v>
      </c>
      <c r="C25" s="3" t="s">
        <v>150</v>
      </c>
      <c r="D25" s="19"/>
      <c r="E25" s="3"/>
      <c r="F25" s="4"/>
      <c r="G25" s="4">
        <v>8.98</v>
      </c>
      <c r="H25" s="4">
        <v>8.98</v>
      </c>
      <c r="I25" s="4">
        <f t="shared" si="2"/>
        <v>0</v>
      </c>
    </row>
    <row r="26" spans="1:9" ht="16.5">
      <c r="A26" s="3" t="s">
        <v>4</v>
      </c>
      <c r="B26" s="3" t="s">
        <v>154</v>
      </c>
      <c r="C26" s="3" t="s">
        <v>164</v>
      </c>
      <c r="D26" s="19"/>
      <c r="E26" s="3"/>
      <c r="F26" s="4"/>
      <c r="G26" s="4">
        <f>15+7</f>
        <v>22</v>
      </c>
      <c r="H26" s="4">
        <v>22</v>
      </c>
      <c r="I26" s="4">
        <f t="shared" si="2"/>
        <v>0</v>
      </c>
    </row>
    <row r="27" spans="1:9" ht="16.5" hidden="1">
      <c r="A27" s="3"/>
      <c r="B27" s="3"/>
      <c r="C27" s="3"/>
      <c r="D27" s="19"/>
      <c r="E27" s="3"/>
      <c r="F27" s="4"/>
      <c r="G27" s="4"/>
      <c r="H27" s="4"/>
      <c r="I27" s="4">
        <f t="shared" si="2"/>
        <v>0</v>
      </c>
    </row>
    <row r="28" spans="1:10" s="17" customFormat="1" ht="16.5">
      <c r="A28" s="32" t="s">
        <v>5</v>
      </c>
      <c r="B28" s="33"/>
      <c r="C28" s="33"/>
      <c r="D28" s="33"/>
      <c r="E28" s="34"/>
      <c r="F28" s="11">
        <f>SUM(F20:F27)</f>
        <v>0</v>
      </c>
      <c r="G28" s="11">
        <f>SUM(G14:G27)</f>
        <v>1662.71</v>
      </c>
      <c r="H28" s="11">
        <f>SUM(H14:H27)</f>
        <v>1662.71</v>
      </c>
      <c r="I28" s="11">
        <f>SUM(I14:I27)</f>
        <v>0</v>
      </c>
      <c r="J28" s="16"/>
    </row>
    <row r="29" spans="1:10" s="10" customFormat="1" ht="16.5">
      <c r="A29" s="29" t="s">
        <v>7</v>
      </c>
      <c r="B29" s="30"/>
      <c r="C29" s="30"/>
      <c r="D29" s="30"/>
      <c r="E29" s="30"/>
      <c r="F29" s="30"/>
      <c r="G29" s="30"/>
      <c r="H29" s="30"/>
      <c r="I29" s="31"/>
      <c r="J29" s="9"/>
    </row>
    <row r="30" spans="1:9" ht="16.5">
      <c r="A30" s="3" t="s">
        <v>4</v>
      </c>
      <c r="B30" s="3" t="s">
        <v>55</v>
      </c>
      <c r="C30" s="3" t="s">
        <v>20</v>
      </c>
      <c r="D30" s="20" t="s">
        <v>63</v>
      </c>
      <c r="E30" s="3"/>
      <c r="F30" s="4"/>
      <c r="G30" s="4">
        <v>21.5</v>
      </c>
      <c r="H30" s="4">
        <v>21.5</v>
      </c>
      <c r="I30" s="4">
        <f t="shared" si="2"/>
        <v>0</v>
      </c>
    </row>
    <row r="31" spans="1:9" ht="16.5">
      <c r="A31" s="3" t="s">
        <v>4</v>
      </c>
      <c r="B31" s="3" t="s">
        <v>21</v>
      </c>
      <c r="C31" s="3" t="s">
        <v>99</v>
      </c>
      <c r="D31" s="20" t="s">
        <v>64</v>
      </c>
      <c r="E31" s="3"/>
      <c r="F31" s="4"/>
      <c r="G31" s="6">
        <f>37.1+9+9.31+22.91</f>
        <v>78.32000000000001</v>
      </c>
      <c r="H31" s="4">
        <v>78.32</v>
      </c>
      <c r="I31" s="4">
        <f t="shared" si="2"/>
        <v>0</v>
      </c>
    </row>
    <row r="32" spans="1:9" ht="16.5">
      <c r="A32" s="3" t="s">
        <v>4</v>
      </c>
      <c r="B32" s="3" t="s">
        <v>25</v>
      </c>
      <c r="C32" s="3" t="s">
        <v>100</v>
      </c>
      <c r="D32" s="20" t="s">
        <v>62</v>
      </c>
      <c r="E32" s="3"/>
      <c r="F32" s="4"/>
      <c r="G32" s="6">
        <v>20</v>
      </c>
      <c r="H32" s="4">
        <v>20</v>
      </c>
      <c r="I32" s="4">
        <f t="shared" si="2"/>
        <v>0</v>
      </c>
    </row>
    <row r="33" spans="1:9" ht="16.5">
      <c r="A33" s="3" t="s">
        <v>4</v>
      </c>
      <c r="B33" s="3" t="s">
        <v>26</v>
      </c>
      <c r="C33" s="3" t="s">
        <v>27</v>
      </c>
      <c r="D33" s="20" t="s">
        <v>69</v>
      </c>
      <c r="E33" s="3"/>
      <c r="F33" s="4"/>
      <c r="G33" s="6">
        <v>15</v>
      </c>
      <c r="H33" s="4">
        <v>15</v>
      </c>
      <c r="I33" s="4">
        <f t="shared" si="2"/>
        <v>0</v>
      </c>
    </row>
    <row r="34" spans="1:9" ht="16.5">
      <c r="A34" s="3" t="s">
        <v>4</v>
      </c>
      <c r="B34" s="3" t="s">
        <v>28</v>
      </c>
      <c r="C34" s="3" t="s">
        <v>85</v>
      </c>
      <c r="D34" s="20" t="s">
        <v>61</v>
      </c>
      <c r="E34" s="3"/>
      <c r="F34" s="4"/>
      <c r="G34" s="4">
        <v>12.99</v>
      </c>
      <c r="H34" s="4">
        <v>12.99</v>
      </c>
      <c r="I34" s="4">
        <f t="shared" si="2"/>
        <v>0</v>
      </c>
    </row>
    <row r="35" spans="1:9" ht="16.5">
      <c r="A35" s="3" t="s">
        <v>4</v>
      </c>
      <c r="B35" s="3" t="s">
        <v>38</v>
      </c>
      <c r="C35" s="3" t="s">
        <v>56</v>
      </c>
      <c r="D35" s="21" t="s">
        <v>58</v>
      </c>
      <c r="E35" s="3"/>
      <c r="F35" s="4"/>
      <c r="G35" s="4">
        <v>86</v>
      </c>
      <c r="H35" s="4">
        <v>86</v>
      </c>
      <c r="I35" s="4">
        <f t="shared" si="2"/>
        <v>0</v>
      </c>
    </row>
    <row r="36" spans="1:9" ht="16.5">
      <c r="A36" s="3" t="s">
        <v>4</v>
      </c>
      <c r="B36" s="5" t="s">
        <v>70</v>
      </c>
      <c r="C36" s="3" t="s">
        <v>51</v>
      </c>
      <c r="D36" s="20" t="s">
        <v>57</v>
      </c>
      <c r="E36" s="3"/>
      <c r="F36" s="4"/>
      <c r="G36" s="4">
        <f>14+8.97</f>
        <v>22.97</v>
      </c>
      <c r="H36" s="4">
        <v>22.97</v>
      </c>
      <c r="I36" s="4">
        <f t="shared" si="2"/>
        <v>0</v>
      </c>
    </row>
    <row r="37" spans="1:9" ht="16.5">
      <c r="A37" s="3" t="s">
        <v>4</v>
      </c>
      <c r="B37" s="3" t="s">
        <v>22</v>
      </c>
      <c r="C37" s="3" t="s">
        <v>72</v>
      </c>
      <c r="D37" s="20" t="s">
        <v>79</v>
      </c>
      <c r="E37" s="3"/>
      <c r="F37" s="4"/>
      <c r="G37" s="4">
        <v>6</v>
      </c>
      <c r="H37" s="4">
        <v>6</v>
      </c>
      <c r="I37" s="4">
        <f t="shared" si="2"/>
        <v>0</v>
      </c>
    </row>
    <row r="38" spans="1:9" ht="16.5">
      <c r="A38" s="3" t="s">
        <v>4</v>
      </c>
      <c r="B38" s="3" t="s">
        <v>21</v>
      </c>
      <c r="C38" s="3" t="s">
        <v>84</v>
      </c>
      <c r="D38" s="20" t="s">
        <v>64</v>
      </c>
      <c r="E38" s="3"/>
      <c r="F38" s="4"/>
      <c r="G38" s="4">
        <v>4.49</v>
      </c>
      <c r="H38" s="4">
        <v>4.49</v>
      </c>
      <c r="I38" s="4">
        <f t="shared" si="2"/>
        <v>0</v>
      </c>
    </row>
    <row r="39" spans="1:9" ht="16.5">
      <c r="A39" s="3" t="s">
        <v>4</v>
      </c>
      <c r="B39" s="3" t="s">
        <v>89</v>
      </c>
      <c r="C39" s="3" t="s">
        <v>91</v>
      </c>
      <c r="D39" s="20" t="s">
        <v>90</v>
      </c>
      <c r="E39" s="3"/>
      <c r="F39" s="4"/>
      <c r="G39" s="4">
        <f>12.8+12.21+11.42</f>
        <v>36.43</v>
      </c>
      <c r="H39" s="4">
        <v>36.43</v>
      </c>
      <c r="I39" s="4">
        <f t="shared" si="2"/>
        <v>0</v>
      </c>
    </row>
    <row r="40" spans="1:9" ht="16.5">
      <c r="A40" s="3" t="s">
        <v>4</v>
      </c>
      <c r="B40" s="3" t="s">
        <v>25</v>
      </c>
      <c r="C40" s="3" t="s">
        <v>93</v>
      </c>
      <c r="D40" s="20" t="s">
        <v>62</v>
      </c>
      <c r="E40" s="3"/>
      <c r="F40" s="4"/>
      <c r="G40" s="4">
        <v>5.25</v>
      </c>
      <c r="H40" s="4">
        <v>5.25</v>
      </c>
      <c r="I40" s="4">
        <f t="shared" si="2"/>
        <v>0</v>
      </c>
    </row>
    <row r="41" spans="1:9" ht="16.5">
      <c r="A41" s="3" t="s">
        <v>4</v>
      </c>
      <c r="B41" s="3" t="s">
        <v>98</v>
      </c>
      <c r="C41" s="3" t="s">
        <v>97</v>
      </c>
      <c r="D41" s="20" t="s">
        <v>96</v>
      </c>
      <c r="E41" s="3"/>
      <c r="F41" s="4">
        <f>0.44*4</f>
        <v>1.76</v>
      </c>
      <c r="G41" s="4">
        <f>13.35+28+5.88+63.24+14.64</f>
        <v>125.11</v>
      </c>
      <c r="H41" s="4">
        <f>125.11+1.76</f>
        <v>126.87</v>
      </c>
      <c r="I41" s="4">
        <f t="shared" si="2"/>
        <v>0</v>
      </c>
    </row>
    <row r="42" spans="1:9" ht="16.5">
      <c r="A42" s="3" t="s">
        <v>4</v>
      </c>
      <c r="B42" s="3" t="s">
        <v>22</v>
      </c>
      <c r="C42" s="3" t="s">
        <v>114</v>
      </c>
      <c r="D42" s="20" t="s">
        <v>79</v>
      </c>
      <c r="E42" s="3"/>
      <c r="F42" s="4"/>
      <c r="G42" s="4">
        <f>1.37+2.97</f>
        <v>4.34</v>
      </c>
      <c r="H42" s="4">
        <v>4.34</v>
      </c>
      <c r="I42" s="4">
        <f t="shared" si="2"/>
        <v>0</v>
      </c>
    </row>
    <row r="43" spans="1:9" ht="16.5">
      <c r="A43" s="3" t="s">
        <v>4</v>
      </c>
      <c r="B43" s="3" t="s">
        <v>28</v>
      </c>
      <c r="C43" s="3" t="s">
        <v>121</v>
      </c>
      <c r="D43" s="20" t="s">
        <v>61</v>
      </c>
      <c r="E43" s="3"/>
      <c r="F43" s="4"/>
      <c r="G43" s="4">
        <v>7.32</v>
      </c>
      <c r="H43" s="4">
        <v>7.32</v>
      </c>
      <c r="I43" s="4">
        <f t="shared" si="2"/>
        <v>0</v>
      </c>
    </row>
    <row r="44" spans="1:9" ht="16.5">
      <c r="A44" s="3" t="s">
        <v>4</v>
      </c>
      <c r="B44" s="3" t="s">
        <v>125</v>
      </c>
      <c r="C44" s="3" t="s">
        <v>126</v>
      </c>
      <c r="D44" s="22" t="s">
        <v>127</v>
      </c>
      <c r="E44" s="3"/>
      <c r="F44" s="4"/>
      <c r="G44" s="4">
        <v>7.47</v>
      </c>
      <c r="H44" s="4">
        <v>7.47</v>
      </c>
      <c r="I44" s="4">
        <f t="shared" si="2"/>
        <v>0</v>
      </c>
    </row>
    <row r="45" spans="1:9" ht="16.5">
      <c r="A45" s="3" t="s">
        <v>4</v>
      </c>
      <c r="B45" s="3" t="s">
        <v>21</v>
      </c>
      <c r="C45" s="3" t="s">
        <v>130</v>
      </c>
      <c r="D45" s="20" t="s">
        <v>64</v>
      </c>
      <c r="E45" s="3"/>
      <c r="F45" s="4"/>
      <c r="G45" s="4">
        <v>2.36</v>
      </c>
      <c r="H45" s="4">
        <v>2.36</v>
      </c>
      <c r="I45" s="4">
        <f t="shared" si="2"/>
        <v>0</v>
      </c>
    </row>
    <row r="46" spans="1:9" ht="16.5">
      <c r="A46" s="3" t="s">
        <v>4</v>
      </c>
      <c r="B46" s="3" t="s">
        <v>146</v>
      </c>
      <c r="C46" s="3" t="s">
        <v>147</v>
      </c>
      <c r="D46" s="20"/>
      <c r="E46" s="3"/>
      <c r="F46" s="4"/>
      <c r="G46" s="4">
        <v>15</v>
      </c>
      <c r="H46" s="4">
        <v>15</v>
      </c>
      <c r="I46" s="4">
        <f>SUM(F46:G46)-H46</f>
        <v>0</v>
      </c>
    </row>
    <row r="47" spans="1:9" ht="16.5">
      <c r="A47" s="3" t="s">
        <v>4</v>
      </c>
      <c r="B47" s="3" t="s">
        <v>146</v>
      </c>
      <c r="C47" s="3" t="s">
        <v>148</v>
      </c>
      <c r="D47" s="19"/>
      <c r="E47" s="3"/>
      <c r="F47" s="4">
        <v>16</v>
      </c>
      <c r="G47" s="4">
        <v>0</v>
      </c>
      <c r="H47" s="4">
        <v>16</v>
      </c>
      <c r="I47" s="4">
        <f t="shared" si="2"/>
        <v>0</v>
      </c>
    </row>
    <row r="48" spans="1:9" ht="16.5">
      <c r="A48" s="3" t="s">
        <v>4</v>
      </c>
      <c r="B48" s="3" t="s">
        <v>155</v>
      </c>
      <c r="C48" s="3" t="s">
        <v>156</v>
      </c>
      <c r="D48" s="19"/>
      <c r="E48" s="3"/>
      <c r="F48" s="4"/>
      <c r="G48" s="4">
        <v>3.64</v>
      </c>
      <c r="H48" s="4">
        <v>3.64</v>
      </c>
      <c r="I48" s="4">
        <f>SUM(F48:G48)-H48</f>
        <v>0</v>
      </c>
    </row>
    <row r="49" spans="1:10" s="17" customFormat="1" ht="16.5">
      <c r="A49" s="32" t="s">
        <v>5</v>
      </c>
      <c r="B49" s="33"/>
      <c r="C49" s="33"/>
      <c r="D49" s="33"/>
      <c r="E49" s="34"/>
      <c r="F49" s="11">
        <f>SUM(F30:F48)</f>
        <v>17.76</v>
      </c>
      <c r="G49" s="11">
        <f>SUM(G30:G48)</f>
        <v>474.19</v>
      </c>
      <c r="H49" s="11">
        <f>SUM(H30:H48)</f>
        <v>491.95</v>
      </c>
      <c r="I49" s="11">
        <f t="shared" si="2"/>
        <v>0</v>
      </c>
      <c r="J49" s="16"/>
    </row>
    <row r="50" spans="1:10" s="10" customFormat="1" ht="16.5">
      <c r="A50" s="29" t="s">
        <v>8</v>
      </c>
      <c r="B50" s="30"/>
      <c r="C50" s="30"/>
      <c r="D50" s="30"/>
      <c r="E50" s="30"/>
      <c r="F50" s="30"/>
      <c r="G50" s="30"/>
      <c r="H50" s="30"/>
      <c r="I50" s="31"/>
      <c r="J50" s="9"/>
    </row>
    <row r="51" spans="1:9" ht="16.5">
      <c r="A51" s="3" t="s">
        <v>4</v>
      </c>
      <c r="B51" s="7" t="s">
        <v>77</v>
      </c>
      <c r="C51" s="3" t="s">
        <v>78</v>
      </c>
      <c r="D51" s="20" t="s">
        <v>64</v>
      </c>
      <c r="E51" s="3"/>
      <c r="F51" s="4"/>
      <c r="G51" s="4">
        <v>19.53</v>
      </c>
      <c r="H51" s="4">
        <v>19.53</v>
      </c>
      <c r="I51" s="4">
        <f>SUM(F51:G51)-H51</f>
        <v>0</v>
      </c>
    </row>
    <row r="52" spans="1:9" ht="16.5">
      <c r="A52" s="3" t="s">
        <v>4</v>
      </c>
      <c r="B52" s="3" t="s">
        <v>21</v>
      </c>
      <c r="C52" s="3" t="s">
        <v>86</v>
      </c>
      <c r="D52" s="20" t="s">
        <v>64</v>
      </c>
      <c r="E52" s="3"/>
      <c r="F52" s="4"/>
      <c r="G52" s="6">
        <v>5</v>
      </c>
      <c r="H52" s="4">
        <v>5</v>
      </c>
      <c r="I52" s="4">
        <f t="shared" si="2"/>
        <v>0</v>
      </c>
    </row>
    <row r="53" spans="1:9" ht="16.5">
      <c r="A53" s="3" t="s">
        <v>4</v>
      </c>
      <c r="B53" s="3" t="s">
        <v>39</v>
      </c>
      <c r="C53" s="3" t="s">
        <v>87</v>
      </c>
      <c r="D53" s="20" t="s">
        <v>65</v>
      </c>
      <c r="E53" s="3"/>
      <c r="F53" s="4"/>
      <c r="G53" s="6">
        <v>43.5</v>
      </c>
      <c r="H53" s="6">
        <v>43.5</v>
      </c>
      <c r="I53" s="4">
        <f t="shared" si="2"/>
        <v>0</v>
      </c>
    </row>
    <row r="54" spans="1:9" ht="16.5">
      <c r="A54" s="3" t="s">
        <v>4</v>
      </c>
      <c r="B54" s="3" t="s">
        <v>26</v>
      </c>
      <c r="C54" s="3" t="s">
        <v>88</v>
      </c>
      <c r="D54" s="20" t="s">
        <v>69</v>
      </c>
      <c r="E54" s="3"/>
      <c r="F54" s="4"/>
      <c r="G54" s="6">
        <v>10</v>
      </c>
      <c r="H54" s="6">
        <v>10</v>
      </c>
      <c r="I54" s="4">
        <f t="shared" si="2"/>
        <v>0</v>
      </c>
    </row>
    <row r="55" spans="1:9" ht="16.5">
      <c r="A55" s="3" t="s">
        <v>4</v>
      </c>
      <c r="B55" s="3" t="s">
        <v>21</v>
      </c>
      <c r="C55" s="3" t="s">
        <v>73</v>
      </c>
      <c r="D55" s="38" t="s">
        <v>64</v>
      </c>
      <c r="E55" s="3"/>
      <c r="F55" s="4"/>
      <c r="G55" s="4">
        <v>43.01</v>
      </c>
      <c r="H55" s="4">
        <v>43.01</v>
      </c>
      <c r="I55" s="4">
        <f t="shared" si="2"/>
        <v>0</v>
      </c>
    </row>
    <row r="56" spans="1:9" ht="16.5">
      <c r="A56" s="3" t="s">
        <v>4</v>
      </c>
      <c r="B56" s="3" t="s">
        <v>21</v>
      </c>
      <c r="C56" s="3" t="s">
        <v>75</v>
      </c>
      <c r="D56" s="39"/>
      <c r="E56" s="3"/>
      <c r="F56" s="4"/>
      <c r="G56" s="4">
        <v>7.61</v>
      </c>
      <c r="H56" s="4">
        <v>7.61</v>
      </c>
      <c r="I56" s="4">
        <f t="shared" si="2"/>
        <v>0</v>
      </c>
    </row>
    <row r="57" spans="1:9" ht="16.5">
      <c r="A57" s="3" t="s">
        <v>4</v>
      </c>
      <c r="B57" s="3" t="s">
        <v>25</v>
      </c>
      <c r="C57" s="3" t="s">
        <v>94</v>
      </c>
      <c r="D57" s="20" t="s">
        <v>62</v>
      </c>
      <c r="E57" s="3"/>
      <c r="F57" s="4"/>
      <c r="G57" s="4">
        <v>2.79</v>
      </c>
      <c r="H57" s="4">
        <v>2.79</v>
      </c>
      <c r="I57" s="4">
        <f t="shared" si="2"/>
        <v>0</v>
      </c>
    </row>
    <row r="58" spans="1:9" ht="16.5">
      <c r="A58" s="3" t="s">
        <v>4</v>
      </c>
      <c r="B58" s="3" t="s">
        <v>101</v>
      </c>
      <c r="C58" s="3" t="s">
        <v>103</v>
      </c>
      <c r="D58" s="23" t="s">
        <v>102</v>
      </c>
      <c r="E58" s="3"/>
      <c r="F58" s="4"/>
      <c r="G58" s="4">
        <v>8.49</v>
      </c>
      <c r="H58" s="4">
        <v>8.49</v>
      </c>
      <c r="I58" s="4">
        <f aca="true" t="shared" si="3" ref="I58:I63">SUM(F58:G58)-H58</f>
        <v>0</v>
      </c>
    </row>
    <row r="59" spans="1:9" ht="16.5">
      <c r="A59" s="3" t="s">
        <v>4</v>
      </c>
      <c r="B59" s="3" t="s">
        <v>29</v>
      </c>
      <c r="C59" s="3" t="s">
        <v>105</v>
      </c>
      <c r="D59" s="23" t="s">
        <v>102</v>
      </c>
      <c r="E59" s="3"/>
      <c r="F59" s="4"/>
      <c r="G59" s="4">
        <v>5.4</v>
      </c>
      <c r="H59" s="4">
        <v>5.4</v>
      </c>
      <c r="I59" s="4">
        <f t="shared" si="3"/>
        <v>0</v>
      </c>
    </row>
    <row r="60" spans="1:9" ht="16.5">
      <c r="A60" s="3" t="s">
        <v>4</v>
      </c>
      <c r="B60" s="3" t="s">
        <v>21</v>
      </c>
      <c r="C60" s="3" t="s">
        <v>106</v>
      </c>
      <c r="D60" s="23" t="s">
        <v>64</v>
      </c>
      <c r="E60" s="3"/>
      <c r="F60" s="4"/>
      <c r="G60" s="4">
        <f>2.1+1.99+1.47</f>
        <v>5.56</v>
      </c>
      <c r="H60" s="4">
        <v>5.56</v>
      </c>
      <c r="I60" s="4">
        <f t="shared" si="3"/>
        <v>0</v>
      </c>
    </row>
    <row r="61" spans="1:9" ht="16.5">
      <c r="A61" s="3" t="s">
        <v>4</v>
      </c>
      <c r="B61" s="3" t="s">
        <v>21</v>
      </c>
      <c r="C61" s="3" t="s">
        <v>109</v>
      </c>
      <c r="D61" s="23" t="s">
        <v>64</v>
      </c>
      <c r="E61" s="3"/>
      <c r="F61" s="4"/>
      <c r="G61" s="4">
        <f>7.98+(3.99-1.6)</f>
        <v>10.370000000000001</v>
      </c>
      <c r="H61" s="4">
        <v>10.37</v>
      </c>
      <c r="I61" s="4">
        <f t="shared" si="3"/>
        <v>0</v>
      </c>
    </row>
    <row r="62" spans="1:9" ht="16.5">
      <c r="A62" s="3" t="s">
        <v>4</v>
      </c>
      <c r="B62" s="3" t="s">
        <v>21</v>
      </c>
      <c r="C62" s="3" t="s">
        <v>112</v>
      </c>
      <c r="D62" s="23" t="s">
        <v>64</v>
      </c>
      <c r="E62" s="3"/>
      <c r="F62" s="4"/>
      <c r="G62" s="4">
        <f>(3.47-1.74)+(2.99-1.5)+(2.49-1.25)</f>
        <v>4.460000000000001</v>
      </c>
      <c r="H62" s="4">
        <v>4.46</v>
      </c>
      <c r="I62" s="4">
        <f t="shared" si="3"/>
        <v>0</v>
      </c>
    </row>
    <row r="63" spans="1:9" ht="16.5">
      <c r="A63" s="3" t="s">
        <v>4</v>
      </c>
      <c r="B63" s="3" t="s">
        <v>120</v>
      </c>
      <c r="C63" s="3" t="s">
        <v>111</v>
      </c>
      <c r="D63" s="23"/>
      <c r="E63" s="3"/>
      <c r="F63" s="4"/>
      <c r="G63" s="4">
        <v>35</v>
      </c>
      <c r="H63" s="4">
        <v>35</v>
      </c>
      <c r="I63" s="4">
        <f t="shared" si="3"/>
        <v>0</v>
      </c>
    </row>
    <row r="64" spans="1:9" ht="16.5">
      <c r="A64" s="3" t="s">
        <v>4</v>
      </c>
      <c r="B64" s="3" t="s">
        <v>115</v>
      </c>
      <c r="C64" s="3" t="s">
        <v>116</v>
      </c>
      <c r="D64" s="23" t="s">
        <v>117</v>
      </c>
      <c r="E64" s="3"/>
      <c r="F64" s="4"/>
      <c r="G64" s="4">
        <v>26.93</v>
      </c>
      <c r="H64" s="4">
        <v>26.93</v>
      </c>
      <c r="I64" s="4">
        <f>SUM(F64:G64)-H64</f>
        <v>0</v>
      </c>
    </row>
    <row r="65" spans="1:9" ht="16.5">
      <c r="A65" s="3" t="s">
        <v>4</v>
      </c>
      <c r="B65" s="3" t="s">
        <v>120</v>
      </c>
      <c r="C65" s="3" t="s">
        <v>122</v>
      </c>
      <c r="D65" s="23"/>
      <c r="E65" s="3"/>
      <c r="F65" s="4"/>
      <c r="G65" s="4">
        <v>6.95</v>
      </c>
      <c r="H65" s="4">
        <v>6.95</v>
      </c>
      <c r="I65" s="4">
        <f>SUM(F65:G65)-H65</f>
        <v>0</v>
      </c>
    </row>
    <row r="66" spans="1:9" ht="16.5">
      <c r="A66" s="3" t="s">
        <v>4</v>
      </c>
      <c r="B66" s="3" t="s">
        <v>120</v>
      </c>
      <c r="C66" s="3" t="s">
        <v>111</v>
      </c>
      <c r="D66" s="23"/>
      <c r="E66" s="3"/>
      <c r="F66" s="4"/>
      <c r="G66" s="4">
        <v>45.7</v>
      </c>
      <c r="H66" s="4">
        <v>45.7</v>
      </c>
      <c r="I66" s="4">
        <f>SUM(F66:G66)-H66</f>
        <v>0</v>
      </c>
    </row>
    <row r="67" spans="1:9" ht="16.5">
      <c r="A67" s="3" t="s">
        <v>4</v>
      </c>
      <c r="B67" s="25" t="s">
        <v>21</v>
      </c>
      <c r="C67" s="25" t="s">
        <v>165</v>
      </c>
      <c r="D67" s="28"/>
      <c r="E67" s="26"/>
      <c r="F67" s="4">
        <f>7.99*2+7.99</f>
        <v>23.97</v>
      </c>
      <c r="G67" s="4">
        <v>0</v>
      </c>
      <c r="H67" s="4">
        <v>23.97</v>
      </c>
      <c r="I67" s="4">
        <f>SUM(F67:G67)-H67</f>
        <v>0</v>
      </c>
    </row>
    <row r="68" spans="1:10" s="17" customFormat="1" ht="16.5">
      <c r="A68" s="32" t="s">
        <v>5</v>
      </c>
      <c r="B68" s="33"/>
      <c r="C68" s="33"/>
      <c r="D68" s="33"/>
      <c r="E68" s="34"/>
      <c r="F68" s="11">
        <f>SUM(F51:F67)</f>
        <v>23.97</v>
      </c>
      <c r="G68" s="11">
        <f>SUM(G51:G67)</f>
        <v>280.3</v>
      </c>
      <c r="H68" s="11">
        <f>SUM(H51:H67)</f>
        <v>304.27</v>
      </c>
      <c r="I68" s="11">
        <f>SUM(I51:I63)</f>
        <v>0</v>
      </c>
      <c r="J68" s="16"/>
    </row>
    <row r="69" spans="1:10" s="10" customFormat="1" ht="16.5">
      <c r="A69" s="29" t="s">
        <v>9</v>
      </c>
      <c r="B69" s="30"/>
      <c r="C69" s="30"/>
      <c r="D69" s="30"/>
      <c r="E69" s="30"/>
      <c r="F69" s="30"/>
      <c r="G69" s="30"/>
      <c r="H69" s="30"/>
      <c r="I69" s="31"/>
      <c r="J69" s="9"/>
    </row>
    <row r="70" spans="1:9" ht="16.5">
      <c r="A70" s="3" t="s">
        <v>4</v>
      </c>
      <c r="B70" s="7" t="s">
        <v>54</v>
      </c>
      <c r="C70" s="7" t="s">
        <v>37</v>
      </c>
      <c r="D70" s="20" t="s">
        <v>59</v>
      </c>
      <c r="E70" s="3"/>
      <c r="F70" s="4"/>
      <c r="G70" s="4">
        <v>27.18</v>
      </c>
      <c r="H70" s="4">
        <v>27.18</v>
      </c>
      <c r="I70" s="4">
        <f>SUM(F70:G70)-H70</f>
        <v>0</v>
      </c>
    </row>
    <row r="71" spans="1:9" ht="16.5">
      <c r="A71" s="35" t="s">
        <v>4</v>
      </c>
      <c r="B71" s="35" t="s">
        <v>21</v>
      </c>
      <c r="C71" s="7" t="s">
        <v>36</v>
      </c>
      <c r="D71" s="38" t="s">
        <v>64</v>
      </c>
      <c r="E71" s="3"/>
      <c r="F71" s="4"/>
      <c r="G71" s="4">
        <v>11.94</v>
      </c>
      <c r="H71" s="6">
        <v>11.94</v>
      </c>
      <c r="I71" s="4">
        <f>SUM(F71:G71)-H71</f>
        <v>0</v>
      </c>
    </row>
    <row r="72" spans="1:9" ht="16.5">
      <c r="A72" s="36"/>
      <c r="B72" s="36"/>
      <c r="C72" s="3" t="s">
        <v>34</v>
      </c>
      <c r="D72" s="40"/>
      <c r="E72" s="3"/>
      <c r="F72" s="4"/>
      <c r="G72" s="4">
        <v>65.89</v>
      </c>
      <c r="H72" s="6">
        <v>65.89</v>
      </c>
      <c r="I72" s="4">
        <f>SUM(F72:G72)-H72</f>
        <v>0</v>
      </c>
    </row>
    <row r="73" spans="1:9" ht="16.5">
      <c r="A73" s="37"/>
      <c r="B73" s="37"/>
      <c r="C73" s="3" t="s">
        <v>40</v>
      </c>
      <c r="D73" s="39"/>
      <c r="E73" s="3"/>
      <c r="F73" s="4"/>
      <c r="G73" s="4">
        <v>2.99</v>
      </c>
      <c r="H73" s="4">
        <v>2.99</v>
      </c>
      <c r="I73" s="4">
        <f>SUM(F73:G73)-H73</f>
        <v>0</v>
      </c>
    </row>
    <row r="74" spans="1:9" ht="16.5">
      <c r="A74" s="3" t="s">
        <v>4</v>
      </c>
      <c r="B74" s="3" t="s">
        <v>22</v>
      </c>
      <c r="C74" s="3" t="s">
        <v>23</v>
      </c>
      <c r="D74" s="20" t="s">
        <v>66</v>
      </c>
      <c r="E74" s="3"/>
      <c r="F74" s="4"/>
      <c r="G74" s="4">
        <v>12.01</v>
      </c>
      <c r="H74" s="4">
        <v>12.01</v>
      </c>
      <c r="I74" s="4">
        <f t="shared" si="2"/>
        <v>0</v>
      </c>
    </row>
    <row r="75" spans="1:9" ht="16.5">
      <c r="A75" s="3" t="s">
        <v>4</v>
      </c>
      <c r="B75" s="3" t="s">
        <v>29</v>
      </c>
      <c r="C75" s="3" t="s">
        <v>108</v>
      </c>
      <c r="D75" s="20" t="s">
        <v>67</v>
      </c>
      <c r="E75" s="3"/>
      <c r="F75" s="4"/>
      <c r="G75" s="4">
        <v>38.34</v>
      </c>
      <c r="H75" s="4">
        <v>38.34</v>
      </c>
      <c r="I75" s="4">
        <f t="shared" si="2"/>
        <v>0</v>
      </c>
    </row>
    <row r="76" spans="1:9" ht="16.5">
      <c r="A76" s="3" t="s">
        <v>4</v>
      </c>
      <c r="B76" s="3" t="s">
        <v>30</v>
      </c>
      <c r="C76" s="3" t="s">
        <v>113</v>
      </c>
      <c r="D76" s="19"/>
      <c r="E76" s="3"/>
      <c r="F76" s="4"/>
      <c r="G76" s="4">
        <v>45</v>
      </c>
      <c r="H76" s="4">
        <v>45</v>
      </c>
      <c r="I76" s="4">
        <f t="shared" si="2"/>
        <v>0</v>
      </c>
    </row>
    <row r="77" spans="1:9" ht="16.5">
      <c r="A77" s="3" t="s">
        <v>4</v>
      </c>
      <c r="B77" s="3" t="s">
        <v>35</v>
      </c>
      <c r="C77" s="3" t="s">
        <v>31</v>
      </c>
      <c r="D77" s="20" t="s">
        <v>68</v>
      </c>
      <c r="E77" s="3"/>
      <c r="F77" s="4">
        <v>12</v>
      </c>
      <c r="G77" s="4">
        <f>7</f>
        <v>7</v>
      </c>
      <c r="H77" s="4">
        <v>19</v>
      </c>
      <c r="I77" s="4">
        <f t="shared" si="2"/>
        <v>0</v>
      </c>
    </row>
    <row r="78" spans="1:9" ht="16.5">
      <c r="A78" s="3" t="s">
        <v>4</v>
      </c>
      <c r="B78" s="3" t="s">
        <v>25</v>
      </c>
      <c r="C78" s="3" t="s">
        <v>123</v>
      </c>
      <c r="D78" s="20" t="s">
        <v>62</v>
      </c>
      <c r="E78" s="3"/>
      <c r="F78" s="4"/>
      <c r="G78" s="4">
        <v>12</v>
      </c>
      <c r="H78" s="4">
        <v>12</v>
      </c>
      <c r="I78" s="4">
        <f t="shared" si="2"/>
        <v>0</v>
      </c>
    </row>
    <row r="79" spans="1:9" ht="16.5">
      <c r="A79" s="3" t="s">
        <v>4</v>
      </c>
      <c r="B79" s="7" t="s">
        <v>22</v>
      </c>
      <c r="C79" s="3" t="s">
        <v>95</v>
      </c>
      <c r="D79" s="20" t="s">
        <v>79</v>
      </c>
      <c r="E79" s="3"/>
      <c r="F79" s="4"/>
      <c r="G79" s="4">
        <f>1.97*2+3</f>
        <v>6.9399999999999995</v>
      </c>
      <c r="H79" s="4">
        <v>6.94</v>
      </c>
      <c r="I79" s="4">
        <f t="shared" si="2"/>
        <v>0</v>
      </c>
    </row>
    <row r="80" spans="1:9" ht="16.5">
      <c r="A80" s="3" t="s">
        <v>4</v>
      </c>
      <c r="B80" s="3" t="s">
        <v>25</v>
      </c>
      <c r="C80" s="3" t="s">
        <v>124</v>
      </c>
      <c r="D80" s="20" t="s">
        <v>62</v>
      </c>
      <c r="E80" s="3"/>
      <c r="F80" s="4"/>
      <c r="G80" s="4">
        <v>55.66</v>
      </c>
      <c r="H80" s="4">
        <v>55.66</v>
      </c>
      <c r="I80" s="4">
        <f t="shared" si="2"/>
        <v>0</v>
      </c>
    </row>
    <row r="81" spans="1:9" ht="16.5">
      <c r="A81" s="3" t="s">
        <v>4</v>
      </c>
      <c r="B81" s="3" t="s">
        <v>138</v>
      </c>
      <c r="C81" s="3" t="s">
        <v>139</v>
      </c>
      <c r="D81" s="19"/>
      <c r="E81" s="3"/>
      <c r="F81" s="4"/>
      <c r="G81" s="4">
        <v>140.16</v>
      </c>
      <c r="H81" s="4">
        <v>140.16</v>
      </c>
      <c r="I81" s="4">
        <f t="shared" si="2"/>
        <v>0</v>
      </c>
    </row>
    <row r="82" spans="1:9" ht="16.5">
      <c r="A82" s="3" t="s">
        <v>4</v>
      </c>
      <c r="B82" s="3" t="s">
        <v>151</v>
      </c>
      <c r="C82" s="3" t="s">
        <v>152</v>
      </c>
      <c r="D82" s="19"/>
      <c r="E82" s="3"/>
      <c r="F82" s="4"/>
      <c r="G82" s="4">
        <v>20.48</v>
      </c>
      <c r="H82" s="4">
        <v>20.48</v>
      </c>
      <c r="I82" s="4">
        <f t="shared" si="2"/>
        <v>0</v>
      </c>
    </row>
    <row r="83" spans="1:9" ht="16.5">
      <c r="A83" s="3" t="s">
        <v>4</v>
      </c>
      <c r="B83" s="3" t="s">
        <v>153</v>
      </c>
      <c r="C83" s="3" t="s">
        <v>152</v>
      </c>
      <c r="D83" s="19"/>
      <c r="E83" s="3"/>
      <c r="F83" s="4"/>
      <c r="G83" s="4">
        <v>5.75</v>
      </c>
      <c r="H83" s="4">
        <v>5.75</v>
      </c>
      <c r="I83" s="4">
        <f t="shared" si="2"/>
        <v>0</v>
      </c>
    </row>
    <row r="84" spans="1:9" ht="16.5">
      <c r="A84" s="3" t="s">
        <v>4</v>
      </c>
      <c r="B84" s="3" t="s">
        <v>149</v>
      </c>
      <c r="C84" s="3" t="s">
        <v>152</v>
      </c>
      <c r="D84" s="19"/>
      <c r="E84" s="3"/>
      <c r="F84" s="4"/>
      <c r="G84" s="4">
        <v>36.95</v>
      </c>
      <c r="H84" s="4">
        <v>36.95</v>
      </c>
      <c r="I84" s="4">
        <f t="shared" si="2"/>
        <v>0</v>
      </c>
    </row>
    <row r="85" spans="1:9" ht="16.5" hidden="1">
      <c r="A85" s="3"/>
      <c r="B85" s="3"/>
      <c r="C85" s="3"/>
      <c r="D85" s="19"/>
      <c r="E85" s="3"/>
      <c r="F85" s="4"/>
      <c r="G85" s="4"/>
      <c r="H85" s="4"/>
      <c r="I85" s="4">
        <f t="shared" si="2"/>
        <v>0</v>
      </c>
    </row>
    <row r="86" spans="1:9" ht="16.5" hidden="1">
      <c r="A86" s="3"/>
      <c r="B86" s="3"/>
      <c r="C86" s="3"/>
      <c r="D86" s="20"/>
      <c r="E86" s="3"/>
      <c r="F86" s="4"/>
      <c r="G86" s="4"/>
      <c r="H86" s="4"/>
      <c r="I86" s="4">
        <f t="shared" si="2"/>
        <v>0</v>
      </c>
    </row>
    <row r="87" spans="1:9" ht="16.5" hidden="1">
      <c r="A87" s="3"/>
      <c r="B87" s="3"/>
      <c r="C87" s="3"/>
      <c r="D87" s="20"/>
      <c r="E87" s="3"/>
      <c r="F87" s="4"/>
      <c r="G87" s="4"/>
      <c r="H87" s="4"/>
      <c r="I87" s="4">
        <f t="shared" si="2"/>
        <v>0</v>
      </c>
    </row>
    <row r="88" spans="1:10" s="17" customFormat="1" ht="16.5">
      <c r="A88" s="32" t="s">
        <v>5</v>
      </c>
      <c r="B88" s="33"/>
      <c r="C88" s="33"/>
      <c r="D88" s="33"/>
      <c r="E88" s="34"/>
      <c r="F88" s="11">
        <f>SUM(F74:F87)</f>
        <v>12</v>
      </c>
      <c r="G88" s="11">
        <f>SUM(G70:G87)</f>
        <v>488.29</v>
      </c>
      <c r="H88" s="11">
        <f>SUM(H70:H87)</f>
        <v>500.29</v>
      </c>
      <c r="I88" s="11">
        <f>SUM(I70:I87)</f>
        <v>0</v>
      </c>
      <c r="J88" s="16"/>
    </row>
    <row r="89" spans="1:10" s="10" customFormat="1" ht="16.5">
      <c r="A89" s="29" t="s">
        <v>10</v>
      </c>
      <c r="B89" s="30"/>
      <c r="C89" s="30"/>
      <c r="D89" s="30"/>
      <c r="E89" s="30"/>
      <c r="F89" s="30"/>
      <c r="G89" s="30"/>
      <c r="H89" s="30"/>
      <c r="I89" s="31"/>
      <c r="J89" s="9"/>
    </row>
    <row r="90" spans="1:9" ht="16.5">
      <c r="A90" s="3" t="s">
        <v>4</v>
      </c>
      <c r="B90" s="7" t="s">
        <v>81</v>
      </c>
      <c r="C90" s="3" t="s">
        <v>110</v>
      </c>
      <c r="D90" s="20"/>
      <c r="E90" s="3"/>
      <c r="F90" s="4"/>
      <c r="G90" s="4">
        <v>62.4</v>
      </c>
      <c r="H90" s="4">
        <v>62.4</v>
      </c>
      <c r="I90" s="4">
        <f t="shared" si="2"/>
        <v>0</v>
      </c>
    </row>
    <row r="91" spans="1:9" ht="16.5">
      <c r="A91" s="3" t="s">
        <v>4</v>
      </c>
      <c r="B91" s="7" t="s">
        <v>22</v>
      </c>
      <c r="C91" s="3" t="s">
        <v>41</v>
      </c>
      <c r="D91" s="20"/>
      <c r="E91" s="3"/>
      <c r="F91" s="4"/>
      <c r="G91" s="4">
        <v>1.62</v>
      </c>
      <c r="H91" s="4">
        <v>1.62</v>
      </c>
      <c r="I91" s="4">
        <f>SUM(F91:G91)-H91</f>
        <v>0</v>
      </c>
    </row>
    <row r="92" spans="1:9" ht="16.5">
      <c r="A92" s="3" t="s">
        <v>4</v>
      </c>
      <c r="B92" s="7" t="s">
        <v>22</v>
      </c>
      <c r="C92" s="3" t="s">
        <v>82</v>
      </c>
      <c r="D92" s="19"/>
      <c r="E92" s="3"/>
      <c r="F92" s="4"/>
      <c r="G92" s="4">
        <v>22</v>
      </c>
      <c r="H92" s="4">
        <v>22</v>
      </c>
      <c r="I92" s="4">
        <f>SUM(F92:G92)-H92</f>
        <v>0</v>
      </c>
    </row>
    <row r="93" spans="1:10" s="17" customFormat="1" ht="16.5">
      <c r="A93" s="32" t="s">
        <v>5</v>
      </c>
      <c r="B93" s="33"/>
      <c r="C93" s="33"/>
      <c r="D93" s="33"/>
      <c r="E93" s="34"/>
      <c r="F93" s="11">
        <f>SUM(F90:F92)</f>
        <v>0</v>
      </c>
      <c r="G93" s="11">
        <f>SUM(G90:G92)</f>
        <v>86.02</v>
      </c>
      <c r="H93" s="11">
        <f>SUM(H90:H92)</f>
        <v>86.02</v>
      </c>
      <c r="I93" s="11">
        <f>SUM(F93:G93)-H93</f>
        <v>0</v>
      </c>
      <c r="J93" s="16"/>
    </row>
    <row r="94" spans="1:10" s="10" customFormat="1" ht="16.5">
      <c r="A94" s="29" t="s">
        <v>11</v>
      </c>
      <c r="B94" s="30"/>
      <c r="C94" s="30"/>
      <c r="D94" s="30"/>
      <c r="E94" s="30"/>
      <c r="F94" s="30"/>
      <c r="G94" s="30"/>
      <c r="H94" s="30"/>
      <c r="I94" s="31"/>
      <c r="J94" s="9"/>
    </row>
    <row r="95" spans="1:9" ht="16.5">
      <c r="A95" s="3" t="s">
        <v>4</v>
      </c>
      <c r="B95" s="7" t="s">
        <v>118</v>
      </c>
      <c r="C95" s="3" t="s">
        <v>76</v>
      </c>
      <c r="D95" s="20" t="s">
        <v>107</v>
      </c>
      <c r="E95" s="3"/>
      <c r="F95" s="4"/>
      <c r="G95" s="4">
        <f>16*4</f>
        <v>64</v>
      </c>
      <c r="H95" s="4">
        <v>64</v>
      </c>
      <c r="I95" s="4">
        <f>SUM(F95:G95)-H95</f>
        <v>0</v>
      </c>
    </row>
    <row r="96" spans="1:9" ht="16.5">
      <c r="A96" s="3" t="s">
        <v>4</v>
      </c>
      <c r="B96" s="7" t="s">
        <v>21</v>
      </c>
      <c r="C96" s="7" t="s">
        <v>128</v>
      </c>
      <c r="D96" s="20" t="s">
        <v>64</v>
      </c>
      <c r="E96" s="3"/>
      <c r="F96" s="4"/>
      <c r="G96" s="4">
        <v>10</v>
      </c>
      <c r="H96" s="4">
        <v>10</v>
      </c>
      <c r="I96" s="4">
        <f>SUM(F96:G96)-H96</f>
        <v>0</v>
      </c>
    </row>
    <row r="97" spans="1:9" ht="16.5">
      <c r="A97" s="3" t="s">
        <v>4</v>
      </c>
      <c r="B97" s="3" t="s">
        <v>134</v>
      </c>
      <c r="C97" s="3" t="s">
        <v>135</v>
      </c>
      <c r="D97" s="27" t="s">
        <v>136</v>
      </c>
      <c r="E97" s="3"/>
      <c r="F97" s="4"/>
      <c r="G97" s="4">
        <v>21.33</v>
      </c>
      <c r="H97" s="4">
        <v>21.33</v>
      </c>
      <c r="I97" s="4">
        <f>SUM(F97:G97)-H97</f>
        <v>0</v>
      </c>
    </row>
    <row r="98" spans="1:9" ht="16.5" hidden="1">
      <c r="A98" s="3"/>
      <c r="B98" s="3"/>
      <c r="C98" s="3"/>
      <c r="D98" s="19"/>
      <c r="E98" s="3"/>
      <c r="F98" s="4"/>
      <c r="G98" s="4"/>
      <c r="H98" s="4"/>
      <c r="I98" s="4">
        <f>SUM(F98:G98)-H98</f>
        <v>0</v>
      </c>
    </row>
    <row r="99" spans="1:10" s="17" customFormat="1" ht="16.5">
      <c r="A99" s="32" t="s">
        <v>5</v>
      </c>
      <c r="B99" s="33"/>
      <c r="C99" s="33"/>
      <c r="D99" s="33"/>
      <c r="E99" s="34"/>
      <c r="F99" s="11">
        <f>SUM(F95:F98)</f>
        <v>0</v>
      </c>
      <c r="G99" s="11">
        <f>SUM(G95:G98)</f>
        <v>95.33</v>
      </c>
      <c r="H99" s="11">
        <f>SUM(H95:H98)</f>
        <v>95.33</v>
      </c>
      <c r="I99" s="11">
        <f>SUM(F99:G99)-H99</f>
        <v>0</v>
      </c>
      <c r="J99" s="16"/>
    </row>
    <row r="100" spans="1:10" s="10" customFormat="1" ht="16.5">
      <c r="A100" s="29" t="s">
        <v>157</v>
      </c>
      <c r="B100" s="30"/>
      <c r="C100" s="30"/>
      <c r="D100" s="30"/>
      <c r="E100" s="30"/>
      <c r="F100" s="30"/>
      <c r="G100" s="30"/>
      <c r="H100" s="30"/>
      <c r="I100" s="31"/>
      <c r="J100" s="9"/>
    </row>
    <row r="101" spans="1:9" ht="16.5">
      <c r="A101" s="3" t="s">
        <v>4</v>
      </c>
      <c r="B101" s="7" t="s">
        <v>158</v>
      </c>
      <c r="C101" s="3" t="s">
        <v>161</v>
      </c>
      <c r="D101" s="20" t="s">
        <v>107</v>
      </c>
      <c r="E101" s="3"/>
      <c r="F101" s="4"/>
      <c r="G101" s="4">
        <v>89.39</v>
      </c>
      <c r="H101" s="4">
        <v>89.39</v>
      </c>
      <c r="I101" s="4">
        <f>SUM(F101:G101)-H101</f>
        <v>0</v>
      </c>
    </row>
    <row r="102" spans="1:9" ht="16.5">
      <c r="A102" s="3" t="s">
        <v>4</v>
      </c>
      <c r="B102" s="7" t="s">
        <v>159</v>
      </c>
      <c r="C102" s="7" t="s">
        <v>162</v>
      </c>
      <c r="D102" s="20" t="s">
        <v>64</v>
      </c>
      <c r="E102" s="3"/>
      <c r="F102" s="4"/>
      <c r="G102" s="4">
        <v>85.99</v>
      </c>
      <c r="H102" s="4">
        <v>85.99</v>
      </c>
      <c r="I102" s="4">
        <f>SUM(F102:G102)-H102</f>
        <v>0</v>
      </c>
    </row>
    <row r="103" spans="1:9" ht="16.5">
      <c r="A103" s="3" t="s">
        <v>4</v>
      </c>
      <c r="B103" s="3" t="s">
        <v>160</v>
      </c>
      <c r="C103" s="3" t="s">
        <v>163</v>
      </c>
      <c r="D103" s="27" t="s">
        <v>136</v>
      </c>
      <c r="E103" s="3"/>
      <c r="F103" s="4"/>
      <c r="G103" s="4">
        <v>943.23</v>
      </c>
      <c r="H103" s="4">
        <v>943.23</v>
      </c>
      <c r="I103" s="4">
        <f>SUM(F103:G103)-H103</f>
        <v>0</v>
      </c>
    </row>
    <row r="104" spans="1:9" ht="16.5" hidden="1">
      <c r="A104" s="3"/>
      <c r="B104" s="3"/>
      <c r="C104" s="3"/>
      <c r="D104" s="19"/>
      <c r="E104" s="3"/>
      <c r="F104" s="4"/>
      <c r="G104" s="4"/>
      <c r="H104" s="4"/>
      <c r="I104" s="4">
        <f>SUM(F104:G104)-H104</f>
        <v>0</v>
      </c>
    </row>
    <row r="105" spans="1:10" s="17" customFormat="1" ht="16.5">
      <c r="A105" s="32" t="s">
        <v>5</v>
      </c>
      <c r="B105" s="33"/>
      <c r="C105" s="33"/>
      <c r="D105" s="33"/>
      <c r="E105" s="34"/>
      <c r="F105" s="11">
        <f>SUM(F101:F104)</f>
        <v>0</v>
      </c>
      <c r="G105" s="11">
        <f>SUM(G101:G104)</f>
        <v>1118.6100000000001</v>
      </c>
      <c r="H105" s="11">
        <f>SUM(H101:H104)</f>
        <v>1118.6100000000001</v>
      </c>
      <c r="I105" s="11">
        <f>SUM(F105:G105)-H105</f>
        <v>0</v>
      </c>
      <c r="J105" s="16"/>
    </row>
    <row r="106" spans="1:10" s="17" customFormat="1" ht="16.5">
      <c r="A106" s="43" t="s">
        <v>49</v>
      </c>
      <c r="B106" s="44"/>
      <c r="C106" s="44"/>
      <c r="D106" s="44"/>
      <c r="E106" s="45"/>
      <c r="F106" s="12">
        <f>SUM(F99,F93,F88,F68,F49,F28,F12)</f>
        <v>1016.73</v>
      </c>
      <c r="G106" s="12">
        <f>SUM(G99,G93,G88,G68,G49,G28,G12)</f>
        <v>3456.84</v>
      </c>
      <c r="H106" s="12">
        <f>SUM(H99,H93,H88,H68,H49,H28,H12)</f>
        <v>4473.57</v>
      </c>
      <c r="I106" s="12">
        <f>SUM(I99,I93,I88,I68,I49,I28,I12)</f>
        <v>0</v>
      </c>
      <c r="J106" s="16"/>
    </row>
  </sheetData>
  <sheetProtection/>
  <mergeCells count="24">
    <mergeCell ref="A1:B1"/>
    <mergeCell ref="A106:E106"/>
    <mergeCell ref="A6:A7"/>
    <mergeCell ref="A94:I94"/>
    <mergeCell ref="A12:E12"/>
    <mergeCell ref="A28:E28"/>
    <mergeCell ref="A49:E49"/>
    <mergeCell ref="A93:E93"/>
    <mergeCell ref="A99:E99"/>
    <mergeCell ref="B6:B7"/>
    <mergeCell ref="A2:I2"/>
    <mergeCell ref="A13:I13"/>
    <mergeCell ref="A69:I69"/>
    <mergeCell ref="A89:I89"/>
    <mergeCell ref="B71:B73"/>
    <mergeCell ref="A50:I50"/>
    <mergeCell ref="D55:D56"/>
    <mergeCell ref="A71:A73"/>
    <mergeCell ref="D71:D73"/>
    <mergeCell ref="A100:I100"/>
    <mergeCell ref="A105:E105"/>
    <mergeCell ref="A29:I29"/>
    <mergeCell ref="A68:E68"/>
    <mergeCell ref="A88:E88"/>
  </mergeCells>
  <conditionalFormatting sqref="C37 C42">
    <cfRule type="cellIs" priority="1" dxfId="3" operator="equal" stopIfTrue="1">
      <formula>"Needs To Be Done"</formula>
    </cfRule>
  </conditionalFormatting>
  <conditionalFormatting sqref="B12:B13 B28:B29 B49:B50 B68:B69 B88:B89 B93:B94 B1:B2 B99:B100 B105:B65536">
    <cfRule type="cellIs" priority="9" dxfId="2" operator="equal" stopIfTrue="1">
      <formula>"Needs To Be Done"</formula>
    </cfRule>
  </conditionalFormatting>
  <conditionalFormatting sqref="I14:I27 I3:I11 I70:I87 I90:I92 I95:I98 I101:I104 I30:I48 I51:I67">
    <cfRule type="cellIs" priority="12" dxfId="1" operator="notEqual" stopIfTrue="1">
      <formula>0</formula>
    </cfRule>
  </conditionalFormatting>
  <conditionalFormatting sqref="C96 B14:B27 B3:B11 C66:C67 B90:B92 B95:B98 B51:B67 B70:B87 B30:B48 C102 B101:B104">
    <cfRule type="cellIs" priority="13" dxfId="0" operator="equal" stopIfTrue="1">
      <formula>"Needs To Be Done"</formula>
    </cfRule>
  </conditionalFormatting>
  <hyperlinks>
    <hyperlink ref="D36" r:id="rId1" display="craftyeddy@gmail.com"/>
    <hyperlink ref="D35" r:id="rId2" display="www.cardsandpockets.com"/>
    <hyperlink ref="D70" r:id="rId3" display="www.quickcandles.com"/>
    <hyperlink ref="D20" r:id="rId4" display="www.pearlsplace.com"/>
    <hyperlink ref="D34" r:id="rId5" display="www.staples.com"/>
    <hyperlink ref="D32" r:id="rId6" display="www.codwholesale.com"/>
    <hyperlink ref="D30" r:id="rId7" display="www.ebay.com"/>
    <hyperlink ref="D31" r:id="rId8" display="www.hobbylobby.com"/>
    <hyperlink ref="D53" r:id="rId9" display="www.nashvillewraps.com"/>
    <hyperlink ref="D52" r:id="rId10" display="www.hobbylobby.com"/>
    <hyperlink ref="D71" r:id="rId11" display="www.hobbylobby.com"/>
    <hyperlink ref="D74" r:id="rId12" display="www.wal-mart.com"/>
    <hyperlink ref="D75" r:id="rId13" display="www.dollartreedirect.com"/>
    <hyperlink ref="D54" r:id="rId14" display="http://www.mycraftcoupons.com/"/>
    <hyperlink ref="D33" r:id="rId15" display="http://www.mycraftcoupons.com/"/>
    <hyperlink ref="B36" r:id="rId16" display="www.threadart.com"/>
    <hyperlink ref="D55" r:id="rId17" display="www.hobbylobby.com"/>
    <hyperlink ref="D95" r:id="rId18" display="www.jcpenny.com"/>
    <hyperlink ref="D51" r:id="rId19" display="www.hobbylobby.com"/>
    <hyperlink ref="D37" r:id="rId20" display="www.walmart.com"/>
    <hyperlink ref="D77" r:id="rId21" display="www.michaels.com"/>
    <hyperlink ref="D38" r:id="rId22" display="www.hobbylobby.com"/>
    <hyperlink ref="D39" r:id="rId23" display="www.vistaprint.com"/>
    <hyperlink ref="D78" r:id="rId24" display="www.codwholesale.com"/>
    <hyperlink ref="D40" r:id="rId25" display="www.codwholesale.com"/>
    <hyperlink ref="D57" r:id="rId26" display="www.codwholesale.com"/>
    <hyperlink ref="D79" r:id="rId27" display="www.walmart.com"/>
    <hyperlink ref="D41" r:id="rId28" display="www.usps.com"/>
    <hyperlink ref="D58" r:id="rId29" display="www.half.com"/>
    <hyperlink ref="D59" r:id="rId30" display="www.half.com"/>
    <hyperlink ref="D60" r:id="rId31" display="www.hobbylobby.com"/>
    <hyperlink ref="D61" r:id="rId32" display="www.hobbylobby.com"/>
    <hyperlink ref="D62" r:id="rId33" display="www.hobbylobby.com"/>
    <hyperlink ref="D42" r:id="rId34" display="www.walmart.com"/>
    <hyperlink ref="D64" r:id="rId35" display="www.shutterfly.com"/>
    <hyperlink ref="D18" r:id="rId36" display="www.jcpenny.com"/>
    <hyperlink ref="D14" r:id="rId37" display="www.jcpenny.com"/>
    <hyperlink ref="D43" r:id="rId38" display="www.staples.com"/>
    <hyperlink ref="D80" r:id="rId39" display="www.codwholesale.com"/>
    <hyperlink ref="D44" r:id="rId40" display="www.labelsbythesheet.com"/>
    <hyperlink ref="D96" r:id="rId41" display="www.hobbylobby.com"/>
    <hyperlink ref="D45" r:id="rId42" display="www.hobbylobby.com"/>
    <hyperlink ref="D101" r:id="rId43" display="www.jcpenny.com"/>
    <hyperlink ref="D102" r:id="rId44" display="www.hobbylobby.com"/>
  </hyperlinks>
  <printOptions/>
  <pageMargins left="0.25" right="0.25" top="0.25" bottom="0.25" header="0.5" footer="0.5"/>
  <pageSetup horizontalDpi="600" verticalDpi="600" orientation="landscape" scale="87" r:id="rId47"/>
  <rowBreaks count="7" manualBreakCount="7">
    <brk id="12" max="255" man="1"/>
    <brk id="28" max="255" man="1"/>
    <brk id="49" max="255" man="1"/>
    <brk id="68" max="255" man="1"/>
    <brk id="88" max="255" man="1"/>
    <brk id="93" max="8" man="1"/>
    <brk id="99" max="8" man="1"/>
  </rowBreaks>
  <legacyDrawing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pane ySplit="585" topLeftCell="BM1" activePane="bottomLeft" state="split"/>
      <selection pane="topLeft" activeCell="F1" sqref="F1:F16384"/>
      <selection pane="bottomLeft" activeCell="A1" sqref="A1:B1"/>
    </sheetView>
  </sheetViews>
  <sheetFormatPr defaultColWidth="9.140625" defaultRowHeight="12.75"/>
  <cols>
    <col min="1" max="1" width="3.28125" style="2" customWidth="1"/>
    <col min="2" max="2" width="42.00390625" style="2" bestFit="1" customWidth="1"/>
    <col min="3" max="3" width="39.7109375" style="2" bestFit="1" customWidth="1"/>
    <col min="4" max="4" width="34.57421875" style="24" hidden="1" customWidth="1"/>
    <col min="5" max="5" width="11.140625" style="2" hidden="1" customWidth="1"/>
    <col min="6" max="6" width="15.8515625" style="2" hidden="1" customWidth="1"/>
    <col min="7" max="7" width="12.421875" style="2" bestFit="1" customWidth="1"/>
    <col min="8" max="8" width="12.57421875" style="2" bestFit="1" customWidth="1"/>
    <col min="9" max="9" width="13.28125" style="2" bestFit="1" customWidth="1"/>
    <col min="10" max="10" width="9.140625" style="2" customWidth="1"/>
    <col min="11" max="16384" width="9.140625" style="1" customWidth="1"/>
  </cols>
  <sheetData>
    <row r="1" spans="1:9" s="14" customFormat="1" ht="16.5">
      <c r="A1" s="41" t="s">
        <v>71</v>
      </c>
      <c r="B1" s="42"/>
      <c r="C1" s="13" t="s">
        <v>12</v>
      </c>
      <c r="D1" s="18" t="s">
        <v>0</v>
      </c>
      <c r="E1" s="13" t="s">
        <v>1</v>
      </c>
      <c r="F1" s="13" t="s">
        <v>13</v>
      </c>
      <c r="G1" s="13" t="s">
        <v>14</v>
      </c>
      <c r="H1" s="13" t="s">
        <v>24</v>
      </c>
      <c r="I1" s="13" t="s">
        <v>2</v>
      </c>
    </row>
    <row r="2" spans="1:10" s="10" customFormat="1" ht="16.5">
      <c r="A2" s="29" t="s">
        <v>157</v>
      </c>
      <c r="B2" s="30"/>
      <c r="C2" s="30"/>
      <c r="D2" s="30"/>
      <c r="E2" s="30"/>
      <c r="F2" s="30"/>
      <c r="G2" s="30"/>
      <c r="H2" s="30"/>
      <c r="I2" s="31"/>
      <c r="J2" s="9"/>
    </row>
    <row r="3" spans="1:9" ht="16.5">
      <c r="A3" s="3" t="s">
        <v>4</v>
      </c>
      <c r="B3" s="7" t="s">
        <v>158</v>
      </c>
      <c r="C3" s="3" t="s">
        <v>161</v>
      </c>
      <c r="D3" s="20" t="s">
        <v>107</v>
      </c>
      <c r="E3" s="3"/>
      <c r="F3" s="4"/>
      <c r="G3" s="4">
        <v>89.39</v>
      </c>
      <c r="H3" s="4">
        <v>89.39</v>
      </c>
      <c r="I3" s="4">
        <f>SUM(F3:G3)-H3</f>
        <v>0</v>
      </c>
    </row>
    <row r="4" spans="1:9" ht="16.5">
      <c r="A4" s="3" t="s">
        <v>4</v>
      </c>
      <c r="B4" s="7" t="s">
        <v>159</v>
      </c>
      <c r="C4" s="7" t="s">
        <v>162</v>
      </c>
      <c r="D4" s="20" t="s">
        <v>64</v>
      </c>
      <c r="E4" s="3"/>
      <c r="F4" s="4"/>
      <c r="G4" s="4">
        <v>85.99</v>
      </c>
      <c r="H4" s="4">
        <v>85.99</v>
      </c>
      <c r="I4" s="4">
        <f>SUM(F4:G4)-H4</f>
        <v>0</v>
      </c>
    </row>
    <row r="5" spans="1:9" ht="16.5">
      <c r="A5" s="3" t="s">
        <v>4</v>
      </c>
      <c r="B5" s="3" t="s">
        <v>160</v>
      </c>
      <c r="C5" s="3" t="s">
        <v>163</v>
      </c>
      <c r="D5" s="27" t="s">
        <v>136</v>
      </c>
      <c r="E5" s="3"/>
      <c r="F5" s="4"/>
      <c r="G5" s="4">
        <v>943.23</v>
      </c>
      <c r="H5" s="4">
        <v>943.23</v>
      </c>
      <c r="I5" s="4">
        <f>SUM(F5:G5)-H5</f>
        <v>0</v>
      </c>
    </row>
    <row r="6" spans="1:9" ht="16.5">
      <c r="A6" s="3"/>
      <c r="B6" s="3"/>
      <c r="C6" s="3"/>
      <c r="D6" s="19"/>
      <c r="E6" s="3"/>
      <c r="F6" s="4"/>
      <c r="G6" s="4"/>
      <c r="H6" s="4"/>
      <c r="I6" s="4">
        <f>SUM(F6:G6)-H6</f>
        <v>0</v>
      </c>
    </row>
    <row r="7" spans="1:10" s="17" customFormat="1" ht="16.5">
      <c r="A7" s="32" t="s">
        <v>5</v>
      </c>
      <c r="B7" s="33"/>
      <c r="C7" s="33"/>
      <c r="D7" s="33"/>
      <c r="E7" s="34"/>
      <c r="F7" s="11">
        <f>SUM(F3:F6)</f>
        <v>0</v>
      </c>
      <c r="G7" s="11">
        <f>SUM(G3:G6)</f>
        <v>1118.6100000000001</v>
      </c>
      <c r="H7" s="11">
        <f>SUM(H3:H6)</f>
        <v>1118.6100000000001</v>
      </c>
      <c r="I7" s="11">
        <f>SUM(F7:G7)-H7</f>
        <v>0</v>
      </c>
      <c r="J7" s="16"/>
    </row>
    <row r="8" spans="1:10" s="17" customFormat="1" ht="16.5">
      <c r="A8" s="43" t="s">
        <v>49</v>
      </c>
      <c r="B8" s="44"/>
      <c r="C8" s="44"/>
      <c r="D8" s="44"/>
      <c r="E8" s="45"/>
      <c r="F8" s="12" t="e">
        <f>SUM(#REF!,#REF!,#REF!,#REF!,#REF!,#REF!,#REF!)</f>
        <v>#REF!</v>
      </c>
      <c r="G8" s="12">
        <f>SUM(G7)</f>
        <v>1118.6100000000001</v>
      </c>
      <c r="H8" s="12">
        <f>SUM(H7)</f>
        <v>1118.6100000000001</v>
      </c>
      <c r="I8" s="12">
        <f>SUM(I7)</f>
        <v>0</v>
      </c>
      <c r="J8" s="16"/>
    </row>
  </sheetData>
  <sheetProtection/>
  <mergeCells count="4">
    <mergeCell ref="A1:B1"/>
    <mergeCell ref="A8:E8"/>
    <mergeCell ref="A2:I2"/>
    <mergeCell ref="A7:E7"/>
  </mergeCells>
  <conditionalFormatting sqref="B7:B65536 B1:B2">
    <cfRule type="cellIs" priority="1" dxfId="2" operator="equal" stopIfTrue="1">
      <formula>"Needs To Be Done"</formula>
    </cfRule>
  </conditionalFormatting>
  <conditionalFormatting sqref="I3:I6">
    <cfRule type="cellIs" priority="2" dxfId="1" operator="notEqual" stopIfTrue="1">
      <formula>0</formula>
    </cfRule>
  </conditionalFormatting>
  <conditionalFormatting sqref="C4 B3:B6">
    <cfRule type="cellIs" priority="3" dxfId="0" operator="equal" stopIfTrue="1">
      <formula>"Needs To Be Done"</formula>
    </cfRule>
  </conditionalFormatting>
  <hyperlinks>
    <hyperlink ref="D3" r:id="rId1" display="www.jcpenny.com"/>
    <hyperlink ref="D4" r:id="rId2" display="www.hobbylobby.com"/>
  </hyperlinks>
  <printOptions/>
  <pageMargins left="0.25" right="0.25" top="0.25" bottom="0.25" header="0.5" footer="0.5"/>
  <pageSetup horizontalDpi="600" verticalDpi="600" orientation="landscape" scale="8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Misty Clark</dc:creator>
  <cp:keywords/>
  <dc:description/>
  <cp:lastModifiedBy>Misty Clark</cp:lastModifiedBy>
  <cp:lastPrinted>2010-07-14T12:39:33Z</cp:lastPrinted>
  <dcterms:created xsi:type="dcterms:W3CDTF">2009-06-11T14:35:29Z</dcterms:created>
  <dcterms:modified xsi:type="dcterms:W3CDTF">2010-07-14T12:39:35Z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